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9_2023 - Oprava propust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'19_2023 - Oprava propustk...'!$C$89:$K$464</definedName>
    <definedName name="_xlnm.Print_Area" localSheetId="1">'19_2023 - Oprava propustk...'!$C$4:$J$37,'19_2023 - Oprava propustk...'!$C$43:$J$73,'19_2023 - Oprava propustk...'!$C$79:$J$464</definedName>
    <definedName name="_xlnm.Print_Titles" localSheetId="1">'19_2023 - Oprava propustk...'!$89:$89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462"/>
  <c r="BH462"/>
  <c r="BG462"/>
  <c r="BF462"/>
  <c r="T462"/>
  <c r="T461"/>
  <c r="R462"/>
  <c r="R461"/>
  <c r="P462"/>
  <c r="P461"/>
  <c r="BI458"/>
  <c r="BH458"/>
  <c r="BG458"/>
  <c r="BF458"/>
  <c r="T458"/>
  <c r="T457"/>
  <c r="R458"/>
  <c r="R457"/>
  <c r="P458"/>
  <c r="P457"/>
  <c r="BI454"/>
  <c r="BH454"/>
  <c r="BG454"/>
  <c r="BF454"/>
  <c r="T454"/>
  <c r="T453"/>
  <c r="R454"/>
  <c r="R453"/>
  <c r="P454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0"/>
  <c r="BH440"/>
  <c r="BG440"/>
  <c r="BF440"/>
  <c r="T440"/>
  <c r="R440"/>
  <c r="P440"/>
  <c r="BI437"/>
  <c r="BH437"/>
  <c r="BG437"/>
  <c r="BF437"/>
  <c r="T437"/>
  <c r="R437"/>
  <c r="P437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08"/>
  <c r="BH408"/>
  <c r="BG408"/>
  <c r="BF408"/>
  <c r="T408"/>
  <c r="T407"/>
  <c r="R408"/>
  <c r="R407"/>
  <c r="P408"/>
  <c r="P407"/>
  <c r="BI404"/>
  <c r="BH404"/>
  <c r="BG404"/>
  <c r="BF404"/>
  <c r="T404"/>
  <c r="R404"/>
  <c r="P404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4"/>
  <c r="BH344"/>
  <c r="BG344"/>
  <c r="BF344"/>
  <c r="T344"/>
  <c r="R344"/>
  <c r="P344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4"/>
  <c r="BH314"/>
  <c r="BG314"/>
  <c r="BF314"/>
  <c r="T314"/>
  <c r="R314"/>
  <c r="P314"/>
  <c r="BI302"/>
  <c r="BH302"/>
  <c r="BG302"/>
  <c r="BF302"/>
  <c r="T302"/>
  <c r="R302"/>
  <c r="P302"/>
  <c r="BI290"/>
  <c r="BH290"/>
  <c r="BG290"/>
  <c r="BF290"/>
  <c r="T290"/>
  <c r="R290"/>
  <c r="P290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7"/>
  <c r="BH227"/>
  <c r="BG227"/>
  <c r="BF227"/>
  <c r="T227"/>
  <c r="R227"/>
  <c r="P227"/>
  <c r="BI221"/>
  <c r="BH221"/>
  <c r="BG221"/>
  <c r="BF221"/>
  <c r="T221"/>
  <c r="R221"/>
  <c r="P221"/>
  <c r="BI215"/>
  <c r="BH215"/>
  <c r="BG215"/>
  <c r="BF215"/>
  <c r="T215"/>
  <c r="R215"/>
  <c r="P215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0"/>
  <c r="BH110"/>
  <c r="BG110"/>
  <c r="BF110"/>
  <c r="T110"/>
  <c r="R110"/>
  <c r="P110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F84"/>
  <c r="E82"/>
  <c r="F48"/>
  <c r="E46"/>
  <c r="J22"/>
  <c r="E22"/>
  <c r="J51"/>
  <c r="J21"/>
  <c r="J19"/>
  <c r="E19"/>
  <c r="J50"/>
  <c r="J18"/>
  <c r="J16"/>
  <c r="E16"/>
  <c r="F87"/>
  <c r="J15"/>
  <c r="J13"/>
  <c r="E13"/>
  <c r="F86"/>
  <c r="J12"/>
  <c r="J10"/>
  <c r="J84"/>
  <c i="1" r="L50"/>
  <c r="AM50"/>
  <c r="AM49"/>
  <c r="L49"/>
  <c r="AM47"/>
  <c r="L47"/>
  <c r="L45"/>
  <c r="L44"/>
  <c i="2" r="BK413"/>
  <c r="BK358"/>
  <c r="BK189"/>
  <c r="J314"/>
  <c r="J361"/>
  <c r="BK172"/>
  <c r="J204"/>
  <c r="J351"/>
  <c r="BK422"/>
  <c r="J248"/>
  <c r="J270"/>
  <c r="BK102"/>
  <c r="J419"/>
  <c r="BK419"/>
  <c r="J244"/>
  <c r="BK96"/>
  <c r="BK99"/>
  <c r="BK361"/>
  <c r="J209"/>
  <c r="BK110"/>
  <c r="BK397"/>
  <c r="BK454"/>
  <c r="BK266"/>
  <c r="BK450"/>
  <c r="J432"/>
  <c r="J450"/>
  <c r="J302"/>
  <c r="J152"/>
  <c r="BK336"/>
  <c r="J96"/>
  <c r="BK354"/>
  <c r="BK139"/>
  <c r="BK257"/>
  <c r="BK127"/>
  <c r="J139"/>
  <c r="J323"/>
  <c r="J132"/>
  <c r="BK248"/>
  <c r="J440"/>
  <c r="J377"/>
  <c r="BK199"/>
  <c r="BK377"/>
  <c r="BK320"/>
  <c r="J184"/>
  <c r="J408"/>
  <c r="J143"/>
  <c r="BK387"/>
  <c i="1" r="AS54"/>
  <c i="2" r="J172"/>
  <c r="J336"/>
  <c r="J175"/>
  <c r="J279"/>
  <c r="BK184"/>
  <c r="J365"/>
  <c r="J437"/>
  <c r="BK314"/>
  <c r="BK390"/>
  <c r="J239"/>
  <c r="BK368"/>
  <c r="BK302"/>
  <c r="J458"/>
  <c r="BK276"/>
  <c r="BK458"/>
  <c r="J118"/>
  <c r="BK143"/>
  <c r="J290"/>
  <c r="BK168"/>
  <c r="J235"/>
  <c r="BK254"/>
  <c r="BK279"/>
  <c r="BK444"/>
  <c r="BK162"/>
  <c r="BK330"/>
  <c r="J181"/>
  <c r="J330"/>
  <c r="BK401"/>
  <c r="J99"/>
  <c r="BK284"/>
  <c r="BK136"/>
  <c r="BK251"/>
  <c r="J413"/>
  <c r="BK181"/>
  <c r="J397"/>
  <c r="J257"/>
  <c r="J390"/>
  <c r="BK239"/>
  <c r="J327"/>
  <c r="BK373"/>
  <c r="J387"/>
  <c r="BK339"/>
  <c r="J404"/>
  <c r="BK437"/>
  <c r="BK209"/>
  <c r="BK365"/>
  <c r="BK323"/>
  <c r="J230"/>
  <c r="BK462"/>
  <c r="J422"/>
  <c r="J373"/>
  <c r="J429"/>
  <c r="J266"/>
  <c r="J227"/>
  <c r="J368"/>
  <c r="J462"/>
  <c r="J358"/>
  <c r="BK344"/>
  <c r="J157"/>
  <c r="J93"/>
  <c r="BK432"/>
  <c r="BK290"/>
  <c r="BK416"/>
  <c r="BK152"/>
  <c r="BK221"/>
  <c r="BK426"/>
  <c r="J273"/>
  <c r="J347"/>
  <c r="J148"/>
  <c r="BK404"/>
  <c r="J221"/>
  <c r="BK327"/>
  <c r="J251"/>
  <c r="J110"/>
  <c r="BK227"/>
  <c r="J416"/>
  <c r="BK273"/>
  <c r="BK93"/>
  <c r="BK429"/>
  <c r="J127"/>
  <c r="BK347"/>
  <c r="BK148"/>
  <c r="J354"/>
  <c r="BK194"/>
  <c r="J344"/>
  <c r="BK235"/>
  <c r="BK204"/>
  <c r="BK447"/>
  <c r="J401"/>
  <c r="J454"/>
  <c r="J339"/>
  <c r="BK118"/>
  <c r="BK157"/>
  <c r="BK215"/>
  <c r="J393"/>
  <c r="BK230"/>
  <c r="J136"/>
  <c r="J444"/>
  <c r="J320"/>
  <c r="BK270"/>
  <c r="BK351"/>
  <c r="BK132"/>
  <c r="J162"/>
  <c r="J332"/>
  <c r="BK393"/>
  <c r="J194"/>
  <c r="J447"/>
  <c r="J168"/>
  <c r="J426"/>
  <c r="BK332"/>
  <c r="J189"/>
  <c r="J276"/>
  <c r="J122"/>
  <c r="J254"/>
  <c r="J199"/>
  <c r="J284"/>
  <c r="BK440"/>
  <c r="BK408"/>
  <c r="J215"/>
  <c r="BK122"/>
  <c r="BK175"/>
  <c r="BK244"/>
  <c r="J102"/>
  <c l="1" r="R92"/>
  <c r="T208"/>
  <c r="R250"/>
  <c r="BK289"/>
  <c r="J289"/>
  <c r="J62"/>
  <c r="T289"/>
  <c r="T167"/>
  <c r="R269"/>
  <c r="P289"/>
  <c r="BK386"/>
  <c r="J386"/>
  <c r="J64"/>
  <c r="T425"/>
  <c r="P92"/>
  <c r="P208"/>
  <c r="BK319"/>
  <c r="J319"/>
  <c r="J63"/>
  <c r="P386"/>
  <c r="R412"/>
  <c r="BK443"/>
  <c r="J443"/>
  <c r="J69"/>
  <c r="BK92"/>
  <c r="BK167"/>
  <c r="J167"/>
  <c r="J58"/>
  <c r="BK208"/>
  <c r="J208"/>
  <c r="J59"/>
  <c r="BK250"/>
  <c r="J250"/>
  <c r="J60"/>
  <c r="T269"/>
  <c r="R319"/>
  <c r="R386"/>
  <c r="P412"/>
  <c r="P425"/>
  <c r="R443"/>
  <c r="R167"/>
  <c r="BK269"/>
  <c r="J269"/>
  <c r="J61"/>
  <c r="R289"/>
  <c r="T386"/>
  <c r="R425"/>
  <c r="P167"/>
  <c r="T250"/>
  <c r="P319"/>
  <c r="T412"/>
  <c r="P443"/>
  <c r="T92"/>
  <c r="R208"/>
  <c r="P250"/>
  <c r="P269"/>
  <c r="T319"/>
  <c r="BK412"/>
  <c r="J412"/>
  <c r="J67"/>
  <c r="BK425"/>
  <c r="J425"/>
  <c r="J68"/>
  <c r="T443"/>
  <c r="BK453"/>
  <c r="J453"/>
  <c r="J70"/>
  <c r="BK461"/>
  <c r="J461"/>
  <c r="J72"/>
  <c r="BK457"/>
  <c r="J457"/>
  <c r="J71"/>
  <c r="BK407"/>
  <c r="J407"/>
  <c r="J65"/>
  <c r="J48"/>
  <c r="J86"/>
  <c r="BE102"/>
  <c r="BE118"/>
  <c r="BE122"/>
  <c r="BE143"/>
  <c r="BE152"/>
  <c r="BE162"/>
  <c r="BE172"/>
  <c r="BE189"/>
  <c r="BE199"/>
  <c r="BE204"/>
  <c r="BE209"/>
  <c r="BE96"/>
  <c r="BE230"/>
  <c r="F50"/>
  <c r="BE235"/>
  <c r="F51"/>
  <c r="J87"/>
  <c r="BE93"/>
  <c r="BE99"/>
  <c r="BE127"/>
  <c r="BE136"/>
  <c r="BE139"/>
  <c r="BE148"/>
  <c r="BE175"/>
  <c r="BE181"/>
  <c r="BE132"/>
  <c r="BE336"/>
  <c r="BE358"/>
  <c r="BE251"/>
  <c r="BE270"/>
  <c r="BE273"/>
  <c r="BE276"/>
  <c r="BE279"/>
  <c r="BE314"/>
  <c r="BE347"/>
  <c r="BE354"/>
  <c r="BE387"/>
  <c r="BE393"/>
  <c r="BE422"/>
  <c r="BE408"/>
  <c r="BE462"/>
  <c r="BE254"/>
  <c r="BE257"/>
  <c r="BE290"/>
  <c r="BE302"/>
  <c r="BE330"/>
  <c r="BE344"/>
  <c r="BE361"/>
  <c r="BE397"/>
  <c r="BE401"/>
  <c r="BE404"/>
  <c r="BE419"/>
  <c r="BE426"/>
  <c r="BE432"/>
  <c r="BE440"/>
  <c r="BE444"/>
  <c r="BE447"/>
  <c r="BE450"/>
  <c r="BE110"/>
  <c r="BE157"/>
  <c r="BE168"/>
  <c r="BE184"/>
  <c r="BE194"/>
  <c r="BE215"/>
  <c r="BE221"/>
  <c r="BE227"/>
  <c r="BE239"/>
  <c r="BE244"/>
  <c r="BE248"/>
  <c r="BE266"/>
  <c r="BE284"/>
  <c r="BE320"/>
  <c r="BE365"/>
  <c r="BE368"/>
  <c r="BE377"/>
  <c r="BE390"/>
  <c r="BE416"/>
  <c r="BE339"/>
  <c r="BE351"/>
  <c r="BE413"/>
  <c r="BE323"/>
  <c r="BE327"/>
  <c r="BE332"/>
  <c r="BE373"/>
  <c r="BE429"/>
  <c r="BE437"/>
  <c r="BE454"/>
  <c r="BE458"/>
  <c r="F35"/>
  <c i="1" r="BD55"/>
  <c r="BD54"/>
  <c r="W33"/>
  <c i="2" r="J32"/>
  <c i="1" r="AW55"/>
  <c i="2" r="F33"/>
  <c i="1" r="BB55"/>
  <c r="BB54"/>
  <c r="W31"/>
  <c i="2" r="F32"/>
  <c i="1" r="BA55"/>
  <c r="BA54"/>
  <c r="AW54"/>
  <c r="AK30"/>
  <c i="2" r="F34"/>
  <c i="1" r="BC55"/>
  <c r="BC54"/>
  <c r="W32"/>
  <c i="2" l="1" r="T411"/>
  <c r="R411"/>
  <c r="T91"/>
  <c r="T90"/>
  <c r="P411"/>
  <c r="BK91"/>
  <c r="J91"/>
  <c r="J56"/>
  <c r="P91"/>
  <c r="P90"/>
  <c i="1" r="AU55"/>
  <c i="2" r="R91"/>
  <c r="R90"/>
  <c r="J92"/>
  <c r="J57"/>
  <c r="BK411"/>
  <c r="J411"/>
  <c r="J66"/>
  <c i="1" r="AU54"/>
  <c r="AX54"/>
  <c i="2" r="J31"/>
  <c i="1" r="AV55"/>
  <c r="AT55"/>
  <c r="AY54"/>
  <c r="W30"/>
  <c i="2" r="F31"/>
  <c i="1" r="AZ55"/>
  <c r="AZ54"/>
  <c r="W29"/>
  <c i="2" l="1" r="BK90"/>
  <c r="J90"/>
  <c r="J28"/>
  <c i="1" r="AG55"/>
  <c r="AG54"/>
  <c r="AK26"/>
  <c r="AV54"/>
  <c r="AK29"/>
  <c r="AK35"/>
  <c i="2" l="1" r="J37"/>
  <c r="J55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<sst xmlns="http://schemas.openxmlformats.org/spreadsheetml/2006/main">
  <si>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</si>
  <si>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</si>
  <si>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</si>
  <si>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</si>
  <si>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</si>
  <si>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{33befb9d-5113-402a-bf0e-372415d7e0f2}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</si>
  <si>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</si>
  <si>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</si>
  <si>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</si>
  <si>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</si>
  <si>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</si>
  <si>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</si>
  <si>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</si>
  <si>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</si>
  <si>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</si>
  <si>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</si>
  <si>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</si>
  <si>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propustku na silnici 3409 Petříkovice - Liboměřice</t>
  </si>
  <si>
    <t>KSO:</t>
  </si>
  <si>
    <t/>
  </si>
  <si>
    <t>CC-CZ:</t>
  </si>
  <si>
    <t>Místo:</t>
  </si>
  <si>
    <t xml:space="preserve"> </t>
  </si>
  <si>
    <t>Datum:</t>
  </si>
  <si>
    <t>5. 12. 2023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</si>
  <si>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</si>
  <si>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</si>
  <si>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</si>
  <si>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</si>
  <si>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</si>
  <si>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</si>
  <si>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</si>
  <si>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</si>
  <si>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</si>
  <si>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</si>
  <si>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</si>
  <si>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</si>
  <si>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</si>
  <si>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</si>
  <si>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</si>
  <si>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</si>
  <si>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</si>
  <si>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</si>
  <si>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</si>
  <si>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</si>
  <si>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</si>
  <si>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</si>
  <si>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</si>
  <si>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</si>
  <si>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</si>
  <si>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</si>
  <si>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</si>
  <si>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</si>
  <si>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</si>
  <si>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</si>
  <si>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</si>
  <si>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</si>
  <si>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</si>
  <si>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</si>
  <si>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</si>
  <si>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</si>
  <si>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</si>
  <si>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</si>
  <si>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</si>
  <si>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</si>
  <si>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</si>
  <si>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</si>
  <si>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</si>
  <si>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</si>
  <si>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</si>
  <si>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</si>
  <si>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</si>
  <si>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</si>
  <si>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</si>
  <si>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</si>
  <si>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</si>
  <si>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</si>
  <si>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</si>
  <si>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</si>
  <si>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</si>
  <si>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</si>
  <si>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</si>
  <si>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</si>
  <si>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</si>
  <si>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</si>
  <si>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</si>
  <si>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</si>
  <si>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</si>
  <si>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</si>
  <si>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</si>
  <si>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</si>
  <si>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</si>
  <si>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</si>
  <si>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</si>
  <si>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</si>
  <si>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</si>
  <si>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</si>
  <si>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</si>
  <si>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</si>
  <si>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</si>
  <si>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</si>
  <si>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</si>
  <si>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</si>
  <si>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</si>
  <si>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</si>
  <si>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</si>
  <si>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</si>
  <si>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</si>
  <si>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</si>
  <si>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</si>
  <si>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</si>
  <si>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</si>
  <si>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</si>
  <si>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</si>
  <si>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</si>
  <si>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</si>
  <si>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</si>
  <si>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115001106</t>
  </si>
  <si>
    <t>Převedení vody potrubím DN přes 600 do 900</t>
  </si>
  <si>
    <t>m</t>
  </si>
  <si>
    <t>4</t>
  </si>
  <si>
    <t>-100525875</t>
  </si>
  <si>
    <t>PP</t>
  </si>
  <si>
    <t>Převedení vody potrubím průměru DN přes 600 do 900</t>
  </si>
  <si>
    <t>Online PSC</t>
  </si>
  <si>
    <t>https://podminky.urs.cz/item/CS_URS_2023_02/115001106</t>
  </si>
  <si>
    <t>115101201</t>
  </si>
  <si>
    <t>Čerpání vody na dopravní výšku do 10 m průměrný přítok do 500 l/min</t>
  </si>
  <si>
    <t>hod</t>
  </si>
  <si>
    <t>-1768916539</t>
  </si>
  <si>
    <t>Čerpání vody na dopravní výšku do 10 m s uvažovaným průměrným přítokem do 500 l/min</t>
  </si>
  <si>
    <t>https://podminky.urs.cz/item/CS_URS_2023_02/115101201</t>
  </si>
  <si>
    <t>3</t>
  </si>
  <si>
    <t>115101301</t>
  </si>
  <si>
    <t>Pohotovost čerpací soupravy pro dopravní výšku do 10 m přítok do 500 l/min</t>
  </si>
  <si>
    <t>den</t>
  </si>
  <si>
    <t>-536423893</t>
  </si>
  <si>
    <t>Pohotovost záložní čerpací soupravy pro dopravní výšku do 10 m s uvažovaným průměrným přítokem do 500 l/min</t>
  </si>
  <si>
    <t>https://podminky.urs.cz/item/CS_URS_2023_02/115101301</t>
  </si>
  <si>
    <t>122551101</t>
  </si>
  <si>
    <t>Odkopávky a prokopávky nezapažené v hornině třídy těžitelnosti III skupiny 6 objem do 20 m3 strojně</t>
  </si>
  <si>
    <t>m3</t>
  </si>
  <si>
    <t>2028627894</t>
  </si>
  <si>
    <t>Odkopávky a prokopávky nezapažené strojně v hornině třídy těžitelnosti III skupiny 6 do 20 m3</t>
  </si>
  <si>
    <t>https://podminky.urs.cz/item/CS_URS_2023_02/122551101</t>
  </si>
  <si>
    <t>VV</t>
  </si>
  <si>
    <t>nová odkopávka pro opevnění svahu</t>
  </si>
  <si>
    <t>(5,34+4,71+4,15+4,01)*0,5</t>
  </si>
  <si>
    <t>krajnice</t>
  </si>
  <si>
    <t>28,30*0,07</t>
  </si>
  <si>
    <t>Součet</t>
  </si>
  <si>
    <t>5</t>
  </si>
  <si>
    <t>127551101</t>
  </si>
  <si>
    <t>Vykopávky pod vodou v hornině třídy těžitelnosti III skupiny 6 tl vrstvy do 0,5 m objem do 1000 m3 strojně</t>
  </si>
  <si>
    <t>-442106621</t>
  </si>
  <si>
    <t>Vykopávky pod vodou strojně na hloubku do 5 m pod projektem stanovenou hladinou vody v hornině třídy těžitelnosti III skupiny 6, průměrné tloušťky projektované vrstvy do 0,50 m do 1 000 m3</t>
  </si>
  <si>
    <t>https://podminky.urs.cz/item/CS_URS_2023_02/127551101</t>
  </si>
  <si>
    <t>dno pro zádlažbu vně propustku</t>
  </si>
  <si>
    <t>3*1,54*0,4+3*1,46*0,4</t>
  </si>
  <si>
    <t>čerpací jímky pro odčerpání vody</t>
  </si>
  <si>
    <t>0,8*0,8*1,2</t>
  </si>
  <si>
    <t>6</t>
  </si>
  <si>
    <t>129253101</t>
  </si>
  <si>
    <t>Čištění otevřených koryt vodotečí šíře dna do 5 m hl do 2,5 m v hornině třídy těžitelnosti I skupiny 3 strojně</t>
  </si>
  <si>
    <t>251930885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</si>
  <si>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</si>
  <si>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https://podminky.urs.cz/item/CS_URS_2023_02/129253101</t>
  </si>
  <si>
    <t>20*1,5</t>
  </si>
  <si>
    <t>7</t>
  </si>
  <si>
    <t>132551401</t>
  </si>
  <si>
    <t>Hloubení rýh pod vodou v hornině třídy těžitelnosti III skupiny 6 objem do 1000 m3</t>
  </si>
  <si>
    <t>1680153186</t>
  </si>
  <si>
    <t>Hloubení rýh pod vodou strojně v hloubce do 5 m pod projektem stanovenou pracovní hladinou vody, pro nábřežní zdi, patky, záhozy, prahy, podélné a příčné zpevnění atd. pod obrysem výkopu množství do 1 000 m3 v hornině třídy těžitelnosti III skupiny 6</t>
  </si>
  <si>
    <t>https://podminky.urs.cz/item/CS_URS_2023_02/132551401</t>
  </si>
  <si>
    <t>pro beton opevnění svahu</t>
  </si>
  <si>
    <t>(3+3+3+3)*0,4*0,8</t>
  </si>
  <si>
    <t>8</t>
  </si>
  <si>
    <t>139712111</t>
  </si>
  <si>
    <t>Vykopávky v uzavřených prostorech v hornině třídy těžitelnosti II skupiny 4 až 5 ručně</t>
  </si>
  <si>
    <t>1803975739</t>
  </si>
  <si>
    <t>Vykopávka v uzavřených prostorech ručně v hornině třídy těžitelnosti II skupiny 4 a 5</t>
  </si>
  <si>
    <t>https://podminky.urs.cz/item/CS_URS_2023_02/139712111</t>
  </si>
  <si>
    <t>dno pro zádlažbu pod konstrukcí propustku</t>
  </si>
  <si>
    <t>13,7*0,4</t>
  </si>
  <si>
    <t>9</t>
  </si>
  <si>
    <t>153191121</t>
  </si>
  <si>
    <t>Zřízení těsnění hradicích stěn ze zhutněné sypaniny</t>
  </si>
  <si>
    <t>-1618532740</t>
  </si>
  <si>
    <t>Těsnění hradicích stěn nepropustnou hrázkou ze zhutněné sypaniny při stěně nebo nepropustnou výplní ze zhutněné sypaniny mezi stěnami zřízení</t>
  </si>
  <si>
    <t>https://podminky.urs.cz/item/CS_URS_2023_02/153191121</t>
  </si>
  <si>
    <t>3*0,8*2</t>
  </si>
  <si>
    <t>10</t>
  </si>
  <si>
    <t>153191131</t>
  </si>
  <si>
    <t>Odstranění těsnění hradicích stěn ze zhutněné sypaniny</t>
  </si>
  <si>
    <t>-237186143</t>
  </si>
  <si>
    <t>Těsnění hradicích stěn nepropustnou hrázkou ze zhutněné sypaniny při stěně nebo nepropustnou výplní ze zhutněné sypaniny mezi stěnami odstranění</t>
  </si>
  <si>
    <t>https://podminky.urs.cz/item/CS_URS_2023_02/153191131</t>
  </si>
  <si>
    <t>11</t>
  </si>
  <si>
    <t>162751157</t>
  </si>
  <si>
    <t>Vodorovné přemístění přes 9 000 do 10000 m výkopku/sypaniny z horniny třídy těžitelnosti III skupiny 6 a 7</t>
  </si>
  <si>
    <t>-196031904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</si>
  <si>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</si>
  <si>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https://podminky.urs.cz/item/CS_URS_2023_02/162751157</t>
  </si>
  <si>
    <t>4,368+5,48+9,105+3,84+1,981</t>
  </si>
  <si>
    <t>12</t>
  </si>
  <si>
    <t>162751159</t>
  </si>
  <si>
    <t>Příplatek k vodorovnému přemístění výkopku/sypaniny z horniny třídy těžitelnosti III skupiny 6 a 7 ZKD 1000 m přes 10000 m</t>
  </si>
  <si>
    <t>-681193783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</si>
  <si>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</si>
  <si>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https://podminky.urs.cz/item/CS_URS_2023_02/162751159</t>
  </si>
  <si>
    <t>24,774*2 'Přepočtené koeficientem množství</t>
  </si>
  <si>
    <t>13</t>
  </si>
  <si>
    <t>171201221</t>
  </si>
  <si>
    <t>Poplatek za uložení na skládce (skládkovné) zeminy a kamení kód odpadu 17 05 04</t>
  </si>
  <si>
    <t>t</t>
  </si>
  <si>
    <t>1683774391</t>
  </si>
  <si>
    <t>Poplatek za uložení stavebního odpadu na skládce (skládkovné) zeminy a kamení zatříděného do Katalogu odpadů pod kódem 17 05 04</t>
  </si>
  <si>
    <t>https://podminky.urs.cz/item/CS_URS_2023_02/171201221</t>
  </si>
  <si>
    <t>(4,368+5,48+9,105+3,84+1,981)*1,8</t>
  </si>
  <si>
    <t>14</t>
  </si>
  <si>
    <t>181111111</t>
  </si>
  <si>
    <t>Plošná úprava terénu do 500 m2 zemina skupiny 1 až 4 nerovnosti přes 50 do 100 mm v rovinně a svahu do 1:5</t>
  </si>
  <si>
    <t>m2</t>
  </si>
  <si>
    <t>-1363983391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</si>
  <si>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</si>
  <si>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https://podminky.urs.cz/item/CS_URS_2023_02/181111111</t>
  </si>
  <si>
    <t>(5,34+4,71+4,13+4,01)*0,5</t>
  </si>
  <si>
    <t>181152302</t>
  </si>
  <si>
    <t>Úprava pláně pro silnice a dálnice v zářezech se zhutněním</t>
  </si>
  <si>
    <t>1021059102</t>
  </si>
  <si>
    <t>Úprava pláně na stavbách silnic a dálnic strojně v zářezech mimo skalních se zhutněním</t>
  </si>
  <si>
    <t>https://podminky.urs.cz/item/CS_URS_2023_02/181152302</t>
  </si>
  <si>
    <t>16</t>
  </si>
  <si>
    <t>181912112</t>
  </si>
  <si>
    <t>Úprava pláně v hornině třídy těžitelnosti I skupiny 3 se zhutněním ručně</t>
  </si>
  <si>
    <t>-1464996057</t>
  </si>
  <si>
    <t>Úprava pláně vyrovnáním výškových rozdílů ručně v hornině třídy těžitelnosti I skupiny 3 se zhutněním</t>
  </si>
  <si>
    <t>https://podminky.urs.cz/item/CS_URS_2023_02/181912112</t>
  </si>
  <si>
    <t>pod roznášecí podkladní deskou</t>
  </si>
  <si>
    <t>62,71</t>
  </si>
  <si>
    <t>Zakládání</t>
  </si>
  <si>
    <t>17</t>
  </si>
  <si>
    <t>273354111</t>
  </si>
  <si>
    <t>Bednění základových desek - zřízení</t>
  </si>
  <si>
    <t>-2109665699</t>
  </si>
  <si>
    <t>Bednění základových konstrukcí desek zřízení</t>
  </si>
  <si>
    <t>https://podminky.urs.cz/item/CS_URS_2023_02/273354111</t>
  </si>
  <si>
    <t>1,5*0,4*2</t>
  </si>
  <si>
    <t>18</t>
  </si>
  <si>
    <t>273354211</t>
  </si>
  <si>
    <t>Bednění základových desek - odstranění</t>
  </si>
  <si>
    <t>1764304126</t>
  </si>
  <si>
    <t>Bednění základových konstrukcí desek odstranění bednění</t>
  </si>
  <si>
    <t>https://podminky.urs.cz/item/CS_URS_2023_02/273354211</t>
  </si>
  <si>
    <t>19</t>
  </si>
  <si>
    <t>274354111</t>
  </si>
  <si>
    <t>Bednění základových pasů - zřízení</t>
  </si>
  <si>
    <t>1044071023</t>
  </si>
  <si>
    <t>Bednění základových konstrukcí pasů, prahů, věnců a ostruh zřízení</t>
  </si>
  <si>
    <t>https://podminky.urs.cz/item/CS_URS_2023_02/274354111</t>
  </si>
  <si>
    <t>(3+3+3+3)*0,4*2</t>
  </si>
  <si>
    <t>0,4*0,4*4</t>
  </si>
  <si>
    <t>20</t>
  </si>
  <si>
    <t>274354211</t>
  </si>
  <si>
    <t>Bednění základových pasů - odstranění</t>
  </si>
  <si>
    <t>324977273</t>
  </si>
  <si>
    <t>Bednění základových konstrukcí pasů, prahů, věnců a ostruh odstranění bednění</t>
  </si>
  <si>
    <t>https://podminky.urs.cz/item/CS_URS_2023_02/274354211</t>
  </si>
  <si>
    <t>451319779</t>
  </si>
  <si>
    <t>Příplatek za sklon nad 1:5 podkladu nebo lože z betonu</t>
  </si>
  <si>
    <t>-1130650771</t>
  </si>
  <si>
    <t>Podklad nebo lože pod dlažbu (přídlažbu) Příplatek k cenám za zřízení podkladu nebo lože pod dlažbu ve sklonu přes 1:5, pro jakoukoliv tloušťku z betonu prostého</t>
  </si>
  <si>
    <t>https://podminky.urs.cz/item/CS_URS_2023_02/451319779</t>
  </si>
  <si>
    <t>opevnění svahů</t>
  </si>
  <si>
    <t>5,34+4,71+4,13+4,01</t>
  </si>
  <si>
    <t>22</t>
  </si>
  <si>
    <t>321311116</t>
  </si>
  <si>
    <t>Konstrukce vodních staveb z betonu prostého mrazuvzdorného tř. C 30/37</t>
  </si>
  <si>
    <t>1152198755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</si>
  <si>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</si>
  <si>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https://podminky.urs.cz/item/CS_URS_2023_02/321311116</t>
  </si>
  <si>
    <t>pasy pod opevnění svahů</t>
  </si>
  <si>
    <t>(3+3+3+3)*0,4*0,8*1,035</t>
  </si>
  <si>
    <t>23</t>
  </si>
  <si>
    <t>457312812</t>
  </si>
  <si>
    <t>Těsnící vrstva z betonu mrazuvzdorného tř. C 25/30 tl přes 100 do 150 mm</t>
  </si>
  <si>
    <t>-1807070771</t>
  </si>
  <si>
    <t>Těsnicí nebo opevňovací vrstva z prostého betonu pro prostředí s mrazovými cykly tř. C 25/30, tl. vrstvy 150 mm</t>
  </si>
  <si>
    <t>https://podminky.urs.cz/item/CS_URS_2023_02/457312812</t>
  </si>
  <si>
    <t>dno zádlažby</t>
  </si>
  <si>
    <t>22,69</t>
  </si>
  <si>
    <t>24</t>
  </si>
  <si>
    <t>465513228</t>
  </si>
  <si>
    <t>Dlažba z lomového kamene na cementovou maltu s vyspárováním tl 250 mm pro hydromeliorace</t>
  </si>
  <si>
    <t>-897400757</t>
  </si>
  <si>
    <t>Dlažba z lomového kamene lomařsky upraveného vodorovná nebo ve sklonu na cementovou maltu ze 400 kg cementu na m3 malty, s vyspárováním cementovou maltou, tl. 250 mm</t>
  </si>
  <si>
    <t>https://podminky.urs.cz/item/CS_URS_2023_02/465513228</t>
  </si>
  <si>
    <t xml:space="preserve">zadláždění dna </t>
  </si>
  <si>
    <t>25</t>
  </si>
  <si>
    <t>465513256.1</t>
  </si>
  <si>
    <t>Dlažba svahu u opěr z upraveného lomového žulového kamene tl 250 mm do lože C 25/30 pl do 10 m2</t>
  </si>
  <si>
    <t>489863081</t>
  </si>
  <si>
    <t>Dlažba svahu u mostních opěr z upraveného lomového žulového kamene s vyspárováním maltou MC 25, šíře spáry 15 mm do betonového lože C 25/30 tloušťky 250 mm, plochy do 10 m2</t>
  </si>
  <si>
    <t>https://podminky.urs.cz/item/CS_URS_2023_02/465513256.1</t>
  </si>
  <si>
    <t>Svislé a kompletní konstrukce</t>
  </si>
  <si>
    <t>26</t>
  </si>
  <si>
    <t>311213921</t>
  </si>
  <si>
    <t>Příplatek k cenám zdění zdiva z kamene na maltu za vytvoření hrany rohu</t>
  </si>
  <si>
    <t>-1500248757</t>
  </si>
  <si>
    <t>Zdivo nadzákladové z lomového kamene štípaného nebo ručně vybíraného na maltu Příplatek k cenám za vytvoření hrany rohu</t>
  </si>
  <si>
    <t>https://podminky.urs.cz/item/CS_URS_2023_02/311213921</t>
  </si>
  <si>
    <t>(1,02*2)+0,7</t>
  </si>
  <si>
    <t>(1,08*2)+0,5+0,5</t>
  </si>
  <si>
    <t>27</t>
  </si>
  <si>
    <t>317321018</t>
  </si>
  <si>
    <t>Římsy opěrných zdí a valů ze ŽB tř. C 30/37</t>
  </si>
  <si>
    <t>-1381762582</t>
  </si>
  <si>
    <t>Římsy opěrných zdí a valů z betonu železového tř. C 30/37</t>
  </si>
  <si>
    <t>https://podminky.urs.cz/item/CS_URS_2023_02/317321018</t>
  </si>
  <si>
    <t>5,6*0,7*0,1</t>
  </si>
  <si>
    <t>6,95*0,7*0,1</t>
  </si>
  <si>
    <t>28</t>
  </si>
  <si>
    <t>317353121</t>
  </si>
  <si>
    <t>Bednění mostních říms všech tvarů - zřízení</t>
  </si>
  <si>
    <t>-425718450</t>
  </si>
  <si>
    <t>Bednění mostní římsy zřízení všech tvarů</t>
  </si>
  <si>
    <t>https://podminky.urs.cz/item/CS_URS_2023_02/317353121</t>
  </si>
  <si>
    <t>(6,95+6,95+0,7+0,7)*0,4</t>
  </si>
  <si>
    <t>(5,6+5,6+0,7+0,7)*0,4</t>
  </si>
  <si>
    <t>29</t>
  </si>
  <si>
    <t>317353221</t>
  </si>
  <si>
    <t>Bednění mostních říms všech tvarů - odstranění</t>
  </si>
  <si>
    <t>-74406983</t>
  </si>
  <si>
    <t>Bednění mostní římsy odstranění všech tvarů</t>
  </si>
  <si>
    <t>https://podminky.urs.cz/item/CS_URS_2023_02/317353221</t>
  </si>
  <si>
    <t>30</t>
  </si>
  <si>
    <t>317361016</t>
  </si>
  <si>
    <t>Výztuž říms opěrných zdí a valů z betonářské oceli 10 505</t>
  </si>
  <si>
    <t>-447637252</t>
  </si>
  <si>
    <t>Výztuž říms opěrných zdí a valů z oceli 10 505 (R) nebo BSt 500</t>
  </si>
  <si>
    <t>https://podminky.urs.cz/item/CS_URS_2023_02/317361016</t>
  </si>
  <si>
    <t>KZ60 10/20/2x3</t>
  </si>
  <si>
    <t>2*74,04*0,001</t>
  </si>
  <si>
    <t>31</t>
  </si>
  <si>
    <t>321213445</t>
  </si>
  <si>
    <t>Zdivo nadzákladové z lomového kamene vodních staveb kyklopské s vyspárováním</t>
  </si>
  <si>
    <t>359802120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</si>
  <si>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kyklopské s vyspárováním na jakoukoliv cementovou maltu</t>
  </si>
  <si>
    <t>https://podminky.urs.cz/item/CS_URS_2023_02/321213445</t>
  </si>
  <si>
    <t>(6,22+4,76)*0,4</t>
  </si>
  <si>
    <t>32</t>
  </si>
  <si>
    <t>321311115</t>
  </si>
  <si>
    <t>Konstrukce vodních staveb z betonu prostého mrazuvzdorného tř. C 25/30</t>
  </si>
  <si>
    <t>-1731890423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</si>
  <si>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</si>
  <si>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https://podminky.urs.cz/item/CS_URS_2023_02/321311115</t>
  </si>
  <si>
    <t>dobetonávka za kamenným zdivem</t>
  </si>
  <si>
    <t>(6,22+4,76)*0,2</t>
  </si>
  <si>
    <t>33</t>
  </si>
  <si>
    <t>348171111</t>
  </si>
  <si>
    <t>Osazení mostního ocelového zábradlí nesnímatelného do betonu říms přímo</t>
  </si>
  <si>
    <t>2097617324</t>
  </si>
  <si>
    <t>Osazení mostního ocelového zábradlí přímo do betonu říms</t>
  </si>
  <si>
    <t>https://podminky.urs.cz/item/CS_URS_2023_02/348171111</t>
  </si>
  <si>
    <t>6,4+5,4</t>
  </si>
  <si>
    <t>34</t>
  </si>
  <si>
    <t>M</t>
  </si>
  <si>
    <t>Nabídková cena 1</t>
  </si>
  <si>
    <t>Mostní zábradlí MK1, Zn+ nátěr,chem. kotvení. podmaz, dodávka a doprava</t>
  </si>
  <si>
    <t>-1217757523</t>
  </si>
  <si>
    <t>Vodorovné konstrukce</t>
  </si>
  <si>
    <t>35</t>
  </si>
  <si>
    <t>411354315</t>
  </si>
  <si>
    <t>Zřízení podpěrné konstrukce stropů výšky do 4 m tl přes 25 do 35 cm</t>
  </si>
  <si>
    <t>2110958987</t>
  </si>
  <si>
    <t>Podpěrná konstrukce stropů - desek, kleneb a skořepin výška podepření do 4 m tloušťka stropu přes 25 do 35 cm zřízení</t>
  </si>
  <si>
    <t>https://podminky.urs.cz/item/CS_URS_2023_02/411354315</t>
  </si>
  <si>
    <t>36</t>
  </si>
  <si>
    <t>411354316</t>
  </si>
  <si>
    <t>Odstranění podpěrné konstrukce stropů výšky do 4 m tl přes 25 do 35 cm</t>
  </si>
  <si>
    <t>879477844</t>
  </si>
  <si>
    <t>Podpěrná konstrukce stropů - desek, kleneb a skořepin výška podepření do 4 m tloušťka stropu přes 25 do 35 cm odstranění</t>
  </si>
  <si>
    <t>https://podminky.urs.cz/item/CS_URS_2023_02/411354316</t>
  </si>
  <si>
    <t>37</t>
  </si>
  <si>
    <t>411388532</t>
  </si>
  <si>
    <t>Zabetonování otvorů pl do 1 m2 v klenbách</t>
  </si>
  <si>
    <t>440966026</t>
  </si>
  <si>
    <t>Zabetonování otvorů ve stropech nebo v klenbách včetně lešení, bednění, odbednění a výztuže (materiál v ceně) v klenbách cihelných, kamenných nebo betonových</t>
  </si>
  <si>
    <t>https://podminky.urs.cz/item/CS_URS_2023_02/411388532</t>
  </si>
  <si>
    <t>opravy poškozených nebo vypadnutých částí klenby</t>
  </si>
  <si>
    <t>0,5*0,6*0,4</t>
  </si>
  <si>
    <t>0,6*1*0,4</t>
  </si>
  <si>
    <t>2*0,3*0,4</t>
  </si>
  <si>
    <t>1,6*0,3*0,4</t>
  </si>
  <si>
    <t>38</t>
  </si>
  <si>
    <t>Nabídková cena 2</t>
  </si>
  <si>
    <t>Úprava základové spáry nabetonovaným klínem</t>
  </si>
  <si>
    <t>1583511165</t>
  </si>
  <si>
    <t>(9,08+9,21)*((0,3*0,3)/2)</t>
  </si>
  <si>
    <t>Komunikace pozemní</t>
  </si>
  <si>
    <t>39</t>
  </si>
  <si>
    <t>569811113</t>
  </si>
  <si>
    <t>Zpevnění krajnic štěrkodrtí tl 70 mm</t>
  </si>
  <si>
    <t>-918778189</t>
  </si>
  <si>
    <t>Zpevnění krajnic nebo komunikací pro pěší s rozprostřením a zhutněním, po zhutnění štěrkodrtí tl. 70 mm</t>
  </si>
  <si>
    <t>https://podminky.urs.cz/item/CS_URS_2023_02/569811113</t>
  </si>
  <si>
    <t>40</t>
  </si>
  <si>
    <t>569921132</t>
  </si>
  <si>
    <t>Zpevnění krajnic asfaltovým recyklátem tl 70 mm</t>
  </si>
  <si>
    <t>-81880479</t>
  </si>
  <si>
    <t>Zpevnění krajnic nebo komunikací pro pěší s rozprostřením a zhutněním, po zhutnění asfaltovým recyklátem tl. 70 mm</t>
  </si>
  <si>
    <t>https://podminky.urs.cz/item/CS_URS_2023_02/569921132</t>
  </si>
  <si>
    <t>41</t>
  </si>
  <si>
    <t>573211107</t>
  </si>
  <si>
    <t>Postřik živičný spojovací z asfaltu v množství 0,30 kg/m2</t>
  </si>
  <si>
    <t>1492951565</t>
  </si>
  <si>
    <t>Postřik spojovací PS bez posypu kamenivem z asfaltu silničního, v množství 0,30 kg/m2</t>
  </si>
  <si>
    <t>https://podminky.urs.cz/item/CS_URS_2023_02/573211107</t>
  </si>
  <si>
    <t>42</t>
  </si>
  <si>
    <t>577144131</t>
  </si>
  <si>
    <t>Asfaltový beton vrstva obrusná ACO 11 (ABS) tř. I tl 50 mm š do 3 m z modifikovaného asfaltu</t>
  </si>
  <si>
    <t>-218300431</t>
  </si>
  <si>
    <t>Asfaltový beton vrstva obrusná ACO 11 (ABS) s rozprostřením a se zhutněním z modifikovaného asfaltu v pruhu šířky přes do 1,5 do 3 m, po zhutnění tl. 50 mm</t>
  </si>
  <si>
    <t>https://podminky.urs.cz/item/CS_URS_2023_02/577144131</t>
  </si>
  <si>
    <t>2 vrstvy 50 mm</t>
  </si>
  <si>
    <t>60,34*2</t>
  </si>
  <si>
    <t>43</t>
  </si>
  <si>
    <t>581111211</t>
  </si>
  <si>
    <t>Kryt cementobetonový vozovek skupiny CB II tl 100 mm</t>
  </si>
  <si>
    <t>-324559119</t>
  </si>
  <si>
    <t>Kryt cementobetonový silničních komunikací skupiny CB II tl. 100 mm</t>
  </si>
  <si>
    <t>https://podminky.urs.cz/item/CS_URS_2023_02/581111211</t>
  </si>
  <si>
    <t>roznášecí podkladní deska</t>
  </si>
  <si>
    <t>Úpravy povrchů, podlahy a osazování výplní</t>
  </si>
  <si>
    <t>44</t>
  </si>
  <si>
    <t>628611111</t>
  </si>
  <si>
    <t>Nátěr betonu mostu akrylátový 2x impregnační S1 (OS-A)</t>
  </si>
  <si>
    <t>1795025432</t>
  </si>
  <si>
    <t>Nátěr mostních betonových konstrukcí akrylátový na siloxanové a plasticko-elastické bázi 2x impregnační S1 (OS-A)</t>
  </si>
  <si>
    <t>https://podminky.urs.cz/item/CS_URS_2023_02/628611111</t>
  </si>
  <si>
    <t>římsy</t>
  </si>
  <si>
    <t>(0,7*6,95)+(0,1*6,95*2)+(0,7*0,1*2)</t>
  </si>
  <si>
    <t>(0,7*5,60)+(0,1*5,60*2)+(0,7*0,1*2)</t>
  </si>
  <si>
    <t>čela beton. kleneb</t>
  </si>
  <si>
    <t>1,46+1,48</t>
  </si>
  <si>
    <t>spodní plocha bet. kleneb</t>
  </si>
  <si>
    <t>(1,6*0,6)+(0,25*0,6*2)</t>
  </si>
  <si>
    <t>(1,8*0,6)+(0,25*0,6*2)</t>
  </si>
  <si>
    <t>45</t>
  </si>
  <si>
    <t>628611131</t>
  </si>
  <si>
    <t>Nátěr betonu mostu akrylátový 2x ochranný pružný S4 (OS-C)</t>
  </si>
  <si>
    <t>1742486779</t>
  </si>
  <si>
    <t>Nátěr mostních betonových konstrukcí akrylátový na siloxanové a plasticko-elastické bázi 2x ochranný pružný S4 (OS-C (OS 4))</t>
  </si>
  <si>
    <t>https://podminky.urs.cz/item/CS_URS_2023_02/628611131</t>
  </si>
  <si>
    <t>46</t>
  </si>
  <si>
    <t>628635411</t>
  </si>
  <si>
    <t>Oprava spár zdiva z lomového kamene maltou cementovou hl spár přes 30 do 70 mm</t>
  </si>
  <si>
    <t>-661695687</t>
  </si>
  <si>
    <t>Oprava spár zdiva z lomového kamene upraveného maltou cementovou s vysekáním a vyčištěním spar s naložení suti na dopravní prostředek nebo s odklizením na hromady do vzdálenosti 50 m hloubky spár přes 30 do 70 mm</t>
  </si>
  <si>
    <t>https://podminky.urs.cz/item/CS_URS_2023_02/628635411</t>
  </si>
  <si>
    <t>kamenné zdivo propustku - klenba + boky</t>
  </si>
  <si>
    <t>15,56+10,48+10,63</t>
  </si>
  <si>
    <t>Ostatní konstrukce a práce, bourání</t>
  </si>
  <si>
    <t>47</t>
  </si>
  <si>
    <t>113154124</t>
  </si>
  <si>
    <t>Frézování živičného krytu tl 100 mm pruh š přes 0,5 do 1 m pl do 500 m2 bez překážek v trase</t>
  </si>
  <si>
    <t>-288162316</t>
  </si>
  <si>
    <t>Frézování živičného podkladu nebo krytu s naložením na dopravní prostředek plochy do 500 m2 bez překážek v trase pruhu šířky přes 0,5 m do 1 m, tloušťky vrstvy 100 mm</t>
  </si>
  <si>
    <t>https://podminky.urs.cz/item/CS_URS_2023_02/113154124</t>
  </si>
  <si>
    <t>48</t>
  </si>
  <si>
    <t>113107321</t>
  </si>
  <si>
    <t>Odstranění podkladu z kameniva drceného tl do 100 mm strojně pl do 50 m2</t>
  </si>
  <si>
    <t>-1782928536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</si>
  <si>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</si>
  <si>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https://podminky.urs.cz/item/CS_URS_2023_02/113107321</t>
  </si>
  <si>
    <t>49</t>
  </si>
  <si>
    <t>912211111</t>
  </si>
  <si>
    <t>Montáž směrového sloupku silničního plastového prosté uložení bez betonového základu</t>
  </si>
  <si>
    <t>kus</t>
  </si>
  <si>
    <t>-335078677</t>
  </si>
  <si>
    <t>Montáž směrového sloupku plastového s odrazkou prostým uložením bez betonového základu silničního</t>
  </si>
  <si>
    <t>https://podminky.urs.cz/item/CS_URS_2023_02/912211111</t>
  </si>
  <si>
    <t>50</t>
  </si>
  <si>
    <t>40445162</t>
  </si>
  <si>
    <t>sloupek směrový silniční plastový 1,0m</t>
  </si>
  <si>
    <t>1342558163</t>
  </si>
  <si>
    <t>51</t>
  </si>
  <si>
    <t>919112114</t>
  </si>
  <si>
    <t>Řezání dilatačních spár š 4 mm hl přes 90 do 100 mm příčných nebo podélných v živičném krytu</t>
  </si>
  <si>
    <t>-1288255335</t>
  </si>
  <si>
    <t>Řezání dilatačních spár v živičném krytu příčných nebo podélných, šířky 4 mm, hloubky přes 90 do 100 mm</t>
  </si>
  <si>
    <t>https://podminky.urs.cz/item/CS_URS_2023_02/919112114</t>
  </si>
  <si>
    <t>5+5</t>
  </si>
  <si>
    <t>52</t>
  </si>
  <si>
    <t>919121213</t>
  </si>
  <si>
    <t>Těsnění spár zálivkou za studena pro komůrky š 10 mm hl 25 mm bez těsnicího profilu</t>
  </si>
  <si>
    <t>-145649227</t>
  </si>
  <si>
    <t>Utěsnění dilatačních spár zálivkou za studena v cementobetonovém nebo živičném krytu včetně adhezního nátěru bez těsnicího profilu pod zálivkou, pro komůrky šířky 10 mm, hloubky 25 mm</t>
  </si>
  <si>
    <t>https://podminky.urs.cz/item/CS_URS_2023_02/919121213</t>
  </si>
  <si>
    <t>53</t>
  </si>
  <si>
    <t>919716111</t>
  </si>
  <si>
    <t>Výztuž cementobetonového krytu ze svařovaných sítí hmotnosti do 7,5 kg/m2</t>
  </si>
  <si>
    <t>-245494876</t>
  </si>
  <si>
    <t>Ocelová výztuž cementobetonového krytu ze svařovaných sítí hmotnosti do 7,5 kg/m2</t>
  </si>
  <si>
    <t>https://podminky.urs.cz/item/CS_URS_2023_02/919716111</t>
  </si>
  <si>
    <t>15*74,04*0,001</t>
  </si>
  <si>
    <t>54</t>
  </si>
  <si>
    <t>919731122</t>
  </si>
  <si>
    <t>Zarovnání styčné plochy podkladu nebo krytu živičného tl přes 50 do 100 mm</t>
  </si>
  <si>
    <t>-212688827</t>
  </si>
  <si>
    <t>Zarovnání styčné plochy podkladu nebo krytu podél vybourané části komunikace nebo zpevněné plochy živičné tl. přes 50 do 100 mm</t>
  </si>
  <si>
    <t>https://podminky.urs.cz/item/CS_URS_2023_02/919731122</t>
  </si>
  <si>
    <t>55</t>
  </si>
  <si>
    <t>919735111</t>
  </si>
  <si>
    <t>Řezání stávajícího živičného krytu hl do 50 mm</t>
  </si>
  <si>
    <t>-1286233896</t>
  </si>
  <si>
    <t>Řezání stávajícího živičného krytu nebo podkladu hloubky do 50 mm</t>
  </si>
  <si>
    <t>https://podminky.urs.cz/item/CS_URS_2023_02/919735111</t>
  </si>
  <si>
    <t>56</t>
  </si>
  <si>
    <t>938121111</t>
  </si>
  <si>
    <t>Odstranění náletových křovin, dřevin a travnatého porostu ve výškách v okolí říms a křídel</t>
  </si>
  <si>
    <t>-1116136756</t>
  </si>
  <si>
    <t>Odstraňování náletových křovin, dřevin a travnatého porostu ve výškách v okolí mostních říms a křídel</t>
  </si>
  <si>
    <t>https://podminky.urs.cz/item/CS_URS_2023_02/938121111</t>
  </si>
  <si>
    <t>57</t>
  </si>
  <si>
    <t>938908411</t>
  </si>
  <si>
    <t>Čištění vozovek splachováním vodou</t>
  </si>
  <si>
    <t>620208205</t>
  </si>
  <si>
    <t>Čištění vozovek splachováním vodou povrchu podkladu nebo krytu živičného, betonového nebo dlážděného</t>
  </si>
  <si>
    <t>https://podminky.urs.cz/item/CS_URS_2023_02/938908411</t>
  </si>
  <si>
    <t>60,34*3</t>
  </si>
  <si>
    <t>58</t>
  </si>
  <si>
    <t>941121111</t>
  </si>
  <si>
    <t>Montáž lešení řadového trubkového těžkého s podlahami zatížení do 300 kg/m2 š od 1,5 do 1,8 m v do 10 m</t>
  </si>
  <si>
    <t>543653869</t>
  </si>
  <si>
    <t>Lešení řadové trubkové těžké pracovní s podlahami z fošen nebo dílců min. tl. 38 mm, s provozním zatížením tř. 4 do 300 kg/m2 šířky tř. W15 od 1,5 do 1,8 m výšky do 10 m montáž</t>
  </si>
  <si>
    <t>https://podminky.urs.cz/item/CS_URS_2023_02/941121111</t>
  </si>
  <si>
    <t>59</t>
  </si>
  <si>
    <t>941121211</t>
  </si>
  <si>
    <t>Příplatek k lešení řadovému trubkovému těžkému s podlahami do 300 kg/m2 š od 1,5 do 1,8 m v do 10 m za každý den použití</t>
  </si>
  <si>
    <t>-206716888</t>
  </si>
  <si>
    <t>Lešení řadové trubkové těžké pracovní s podlahami z fošen nebo dílců min. tl. 38 mm, s provozním zatížením tř. 4 do 300 kg/m2 šířky tř. W15 od 1,5 do 1,8 m výšky do 10 m příplatek za každý den použití</t>
  </si>
  <si>
    <t>https://podminky.urs.cz/item/CS_URS_2023_02/941121211</t>
  </si>
  <si>
    <t>20*30 'Přepočtené koeficientem množství</t>
  </si>
  <si>
    <t>60</t>
  </si>
  <si>
    <t>941121811</t>
  </si>
  <si>
    <t>Demontáž lešení řadového trubkového těžkého s podlahami zatížení do 300 kg/m2 š od 1,5 do 1,8 m v do 10 m</t>
  </si>
  <si>
    <t>1168817268</t>
  </si>
  <si>
    <t>Lešení řadové trubkové těžké pracovní s podlahami z fošen nebo dílců min. tl. 38 mm, s provozním zatížením tř. 4 do 300 kg/m2 šířky tř. W15 od 1,5 do 1,8 m výšky do 10 m demontáž</t>
  </si>
  <si>
    <t>https://podminky.urs.cz/item/CS_URS_2023_02/941121811</t>
  </si>
  <si>
    <t>61</t>
  </si>
  <si>
    <t>962022491</t>
  </si>
  <si>
    <t>Bourání zdiva nadzákladového kamenného na MC přes 1 m3</t>
  </si>
  <si>
    <t>-1211872289</t>
  </si>
  <si>
    <t>Bourání zdiva nadzákladového kamenného na maltu cementovou, objemu přes 1 m3</t>
  </si>
  <si>
    <t>https://podminky.urs.cz/item/CS_URS_2023_02/962022491</t>
  </si>
  <si>
    <t>zdivo čel propusku</t>
  </si>
  <si>
    <t>(6,23*0,6)+(4,76*0,6)</t>
  </si>
  <si>
    <t>62</t>
  </si>
  <si>
    <t>966053121</t>
  </si>
  <si>
    <t>Vybourání částí ŽB říms vyložených do 250 mm</t>
  </si>
  <si>
    <t>138991632</t>
  </si>
  <si>
    <t>Vybourání částí říms ze železobetonu vyložených do 250 mm</t>
  </si>
  <si>
    <t>https://podminky.urs.cz/item/CS_URS_2023_02/966053121</t>
  </si>
  <si>
    <t>6,95+5,6</t>
  </si>
  <si>
    <t>63</t>
  </si>
  <si>
    <t>985121122</t>
  </si>
  <si>
    <t>Tryskání degradovaného betonu stěn a rubu kleneb vodou pod tlakem přes 300 do 1250 barů</t>
  </si>
  <si>
    <t>428989572</t>
  </si>
  <si>
    <t>Tryskání degradovaného betonu stěn, rubu kleneb a podlah vodou pod tlakem přes 300 do 1 250 barů</t>
  </si>
  <si>
    <t>https://podminky.urs.cz/item/CS_URS_2023_02/985121122</t>
  </si>
  <si>
    <t>997</t>
  </si>
  <si>
    <t>Přesun sutě</t>
  </si>
  <si>
    <t>64</t>
  </si>
  <si>
    <t>997221551</t>
  </si>
  <si>
    <t>Vodorovná doprava suti ze sypkých materiálů do 1 km</t>
  </si>
  <si>
    <t>1031538336</t>
  </si>
  <si>
    <t>Vodorovná doprava suti bez naložení, ale se složením a s hrubým urovnáním ze sypkých materiálů, na vzdálenost do 1 km</t>
  </si>
  <si>
    <t>https://podminky.urs.cz/item/CS_URS_2023_02/997221551</t>
  </si>
  <si>
    <t>65</t>
  </si>
  <si>
    <t>-564288046</t>
  </si>
  <si>
    <t>66</t>
  </si>
  <si>
    <t>997221559</t>
  </si>
  <si>
    <t>Příplatek ZKD 1 km u vodorovné dopravy suti ze sypkých materiálů</t>
  </si>
  <si>
    <t>-804987226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</si>
  <si>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</si>
  <si>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</si>
  <si>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45,279*24 'Přepočtené koeficientem množství</t>
  </si>
  <si>
    <t>67</t>
  </si>
  <si>
    <t>-1299912322</t>
  </si>
  <si>
    <t>13,878*24 'Přepočtené koeficientem množství</t>
  </si>
  <si>
    <t>68</t>
  </si>
  <si>
    <t>997221645</t>
  </si>
  <si>
    <t>Poplatek za uložení na skládce (skládkovné) odpadu asfaltového bez dehtu kód odpadu 17 03 02</t>
  </si>
  <si>
    <t>601321660</t>
  </si>
  <si>
    <t>Poplatek za uložení stavebního odpadu na skládce (skládkovné) asfaltového bez obsahu dehtu zatříděného do Katalogu odpadů pod kódem 17 03 02</t>
  </si>
  <si>
    <t>https://podminky.urs.cz/item/CS_URS_2023_02/997221645</t>
  </si>
  <si>
    <t>69</t>
  </si>
  <si>
    <t>997221655</t>
  </si>
  <si>
    <t>345678586</t>
  </si>
  <si>
    <t>https://podminky.urs.cz/item/CS_URS_2023_02/997221655</t>
  </si>
  <si>
    <t>998</t>
  </si>
  <si>
    <t>Přesun hmot</t>
  </si>
  <si>
    <t>70</t>
  </si>
  <si>
    <t>998212111</t>
  </si>
  <si>
    <t>Přesun hmot pro mosty zděné, monolitické betonové nebo ocelové v do 20 m</t>
  </si>
  <si>
    <t>-1875694438</t>
  </si>
  <si>
    <t>Přesun hmot pro mosty zděné, betonové monolitické, spřažené ocelobetonové nebo kovové vodorovná dopravní vzdálenost do 100 m výška mostu do 20 m</t>
  </si>
  <si>
    <t>https://podminky.urs.cz/item/CS_URS_2023_02/998212111</t>
  </si>
  <si>
    <t>VRN</t>
  </si>
  <si>
    <t>Vedlejší rozpočtové náklady</t>
  </si>
  <si>
    <t>VRN1</t>
  </si>
  <si>
    <t>Průzkumné, geodetické a projektové práce</t>
  </si>
  <si>
    <t>71</t>
  </si>
  <si>
    <t>011002000</t>
  </si>
  <si>
    <t>Průzkumné práce - vytýčení inženýrských sítí</t>
  </si>
  <si>
    <t>…</t>
  </si>
  <si>
    <t>1024</t>
  </si>
  <si>
    <t>1786130109</t>
  </si>
  <si>
    <t>Průzkumné práce</t>
  </si>
  <si>
    <t>https://podminky.urs.cz/item/CS_URS_2023_01/011002000</t>
  </si>
  <si>
    <t>72</t>
  </si>
  <si>
    <t>012002000</t>
  </si>
  <si>
    <t>Geodetické práce</t>
  </si>
  <si>
    <t>1979227553</t>
  </si>
  <si>
    <t>https://podminky.urs.cz/item/CS_URS_2023_02/012002000</t>
  </si>
  <si>
    <t>73</t>
  </si>
  <si>
    <t>013002000</t>
  </si>
  <si>
    <t>Projektové práce</t>
  </si>
  <si>
    <t>247947711</t>
  </si>
  <si>
    <t>https://podminky.urs.cz/item/CS_URS_2023_02/013002000</t>
  </si>
  <si>
    <t>74</t>
  </si>
  <si>
    <t>013254000</t>
  </si>
  <si>
    <t>Dokumentace skutečného provedení stavby</t>
  </si>
  <si>
    <t>1262419818</t>
  </si>
  <si>
    <t>https://podminky.urs.cz/item/CS_URS_2023_02/013254000</t>
  </si>
  <si>
    <t>VRN3</t>
  </si>
  <si>
    <t>Zařízení staveniště</t>
  </si>
  <si>
    <t>75</t>
  </si>
  <si>
    <t>030001000</t>
  </si>
  <si>
    <t>-1311395194</t>
  </si>
  <si>
    <t>https://podminky.urs.cz/item/CS_URS_2023_01/030001000</t>
  </si>
  <si>
    <t>76</t>
  </si>
  <si>
    <t>032803000</t>
  </si>
  <si>
    <t>Ostatní vybavení staveniště</t>
  </si>
  <si>
    <t>-1954420006</t>
  </si>
  <si>
    <t>https://podminky.urs.cz/item/CS_URS_2023_01/032803000</t>
  </si>
  <si>
    <t>77</t>
  </si>
  <si>
    <t>033002000</t>
  </si>
  <si>
    <t>Připojení staveniště na energie - elekrocentrála</t>
  </si>
  <si>
    <t>-1097981925</t>
  </si>
  <si>
    <t>https://podminky.urs.cz/item/CS_URS_2023_01/033002000</t>
  </si>
  <si>
    <t>eletrocentrála 60 dní</t>
  </si>
  <si>
    <t>78</t>
  </si>
  <si>
    <t>035103001</t>
  </si>
  <si>
    <t>Pronájem ploch</t>
  </si>
  <si>
    <t>744002302</t>
  </si>
  <si>
    <t>https://podminky.urs.cz/item/CS_URS_2023_01/035103001</t>
  </si>
  <si>
    <t>79</t>
  </si>
  <si>
    <t>039002000</t>
  </si>
  <si>
    <t>Zrušení zařízení staveniště</t>
  </si>
  <si>
    <t>-1337931482</t>
  </si>
  <si>
    <t>https://podminky.urs.cz/item/CS_URS_2023_01/039002000</t>
  </si>
  <si>
    <t>VRN4</t>
  </si>
  <si>
    <t>Inženýrská činnost</t>
  </si>
  <si>
    <t>80</t>
  </si>
  <si>
    <t>043203003</t>
  </si>
  <si>
    <t>Rozbor - výluh 2A k uložení frézovaného asfaltobetonu na skládku</t>
  </si>
  <si>
    <t>...</t>
  </si>
  <si>
    <t>-2023701473</t>
  </si>
  <si>
    <t>Rozbory celkem</t>
  </si>
  <si>
    <t>https://podminky.urs.cz/item/CS_URS_2023_01/043203003</t>
  </si>
  <si>
    <t>81</t>
  </si>
  <si>
    <t>045002000</t>
  </si>
  <si>
    <t>Kompletační a koordinační činnost</t>
  </si>
  <si>
    <t>1137414962</t>
  </si>
  <si>
    <t>https://podminky.urs.cz/item/CS_URS_2023_02/045002000</t>
  </si>
  <si>
    <t>82</t>
  </si>
  <si>
    <t>049103000</t>
  </si>
  <si>
    <t>Náklady vzniklé v souvislosti s realizací stavby</t>
  </si>
  <si>
    <t>-1343323454</t>
  </si>
  <si>
    <t>https://podminky.urs.cz/item/CS_URS_2023_01/049103000</t>
  </si>
  <si>
    <t>VRN6</t>
  </si>
  <si>
    <t>Územní vlivy</t>
  </si>
  <si>
    <t>83</t>
  </si>
  <si>
    <t>063503000</t>
  </si>
  <si>
    <t>Práce ve stísněném prostoru</t>
  </si>
  <si>
    <t>-1835802135</t>
  </si>
  <si>
    <t>https://podminky.urs.cz/item/CS_URS_2023_01/063503000</t>
  </si>
  <si>
    <t>VRN7</t>
  </si>
  <si>
    <t>Provozní vlivy</t>
  </si>
  <si>
    <t>84</t>
  </si>
  <si>
    <t>072002000</t>
  </si>
  <si>
    <t>Silniční provoz</t>
  </si>
  <si>
    <t>1796478499</t>
  </si>
  <si>
    <t>https://podminky.urs.cz/item/CS_URS_2023_01/072002000</t>
  </si>
  <si>
    <t>VRN8</t>
  </si>
  <si>
    <t>Přesun stavebních kapacit</t>
  </si>
  <si>
    <t>85</t>
  </si>
  <si>
    <t>081002000</t>
  </si>
  <si>
    <t>Doprava zaměstnanců</t>
  </si>
  <si>
    <t>-473777436</t>
  </si>
  <si>
    <t>https://podminky.urs.cz/item/CS_URS_2023_02/081002000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</si>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</sst>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5001106" TargetMode="External" /><Relationship Id="rId2" Type="http://schemas.openxmlformats.org/officeDocument/2006/relationships/hyperlink" Target="https://podminky.urs.cz/item/CS_URS_2023_02/115101201" TargetMode="External" /><Relationship Id="rId3" Type="http://schemas.openxmlformats.org/officeDocument/2006/relationships/hyperlink" Target="https://podminky.urs.cz/item/CS_URS_2023_02/115101301" TargetMode="External" /><Relationship Id="rId4" Type="http://schemas.openxmlformats.org/officeDocument/2006/relationships/hyperlink" Target="https://podminky.urs.cz/item/CS_URS_2023_02/122551101" TargetMode="External" /><Relationship Id="rId5" Type="http://schemas.openxmlformats.org/officeDocument/2006/relationships/hyperlink" Target="https://podminky.urs.cz/item/CS_URS_2023_02/127551101" TargetMode="External" /><Relationship Id="rId6" Type="http://schemas.openxmlformats.org/officeDocument/2006/relationships/hyperlink" Target="https://podminky.urs.cz/item/CS_URS_2023_02/129253101" TargetMode="External" /><Relationship Id="rId7" Type="http://schemas.openxmlformats.org/officeDocument/2006/relationships/hyperlink" Target="https://podminky.urs.cz/item/CS_URS_2023_02/132551401" TargetMode="External" /><Relationship Id="rId8" Type="http://schemas.openxmlformats.org/officeDocument/2006/relationships/hyperlink" Target="https://podminky.urs.cz/item/CS_URS_2023_02/139712111" TargetMode="External" /><Relationship Id="rId9" Type="http://schemas.openxmlformats.org/officeDocument/2006/relationships/hyperlink" Target="https://podminky.urs.cz/item/CS_URS_2023_02/153191121" TargetMode="External" /><Relationship Id="rId10" Type="http://schemas.openxmlformats.org/officeDocument/2006/relationships/hyperlink" Target="https://podminky.urs.cz/item/CS_URS_2023_02/153191131" TargetMode="External" /><Relationship Id="rId11" Type="http://schemas.openxmlformats.org/officeDocument/2006/relationships/hyperlink" Target="https://podminky.urs.cz/item/CS_URS_2023_02/162751157" TargetMode="External" /><Relationship Id="rId12" Type="http://schemas.openxmlformats.org/officeDocument/2006/relationships/hyperlink" Target="https://podminky.urs.cz/item/CS_URS_2023_02/162751159" TargetMode="External" /><Relationship Id="rId13" Type="http://schemas.openxmlformats.org/officeDocument/2006/relationships/hyperlink" Target="https://podminky.urs.cz/item/CS_URS_2023_02/171201221" TargetMode="External" /><Relationship Id="rId14" Type="http://schemas.openxmlformats.org/officeDocument/2006/relationships/hyperlink" Target="https://podminky.urs.cz/item/CS_URS_2023_02/181111111" TargetMode="External" /><Relationship Id="rId15" Type="http://schemas.openxmlformats.org/officeDocument/2006/relationships/hyperlink" Target="https://podminky.urs.cz/item/CS_URS_2023_02/181152302" TargetMode="External" /><Relationship Id="rId16" Type="http://schemas.openxmlformats.org/officeDocument/2006/relationships/hyperlink" Target="https://podminky.urs.cz/item/CS_URS_2023_02/181912112" TargetMode="External" /><Relationship Id="rId17" Type="http://schemas.openxmlformats.org/officeDocument/2006/relationships/hyperlink" Target="https://podminky.urs.cz/item/CS_URS_2023_02/273354111" TargetMode="External" /><Relationship Id="rId18" Type="http://schemas.openxmlformats.org/officeDocument/2006/relationships/hyperlink" Target="https://podminky.urs.cz/item/CS_URS_2023_02/273354211" TargetMode="External" /><Relationship Id="rId19" Type="http://schemas.openxmlformats.org/officeDocument/2006/relationships/hyperlink" Target="https://podminky.urs.cz/item/CS_URS_2023_02/274354111" TargetMode="External" /><Relationship Id="rId20" Type="http://schemas.openxmlformats.org/officeDocument/2006/relationships/hyperlink" Target="https://podminky.urs.cz/item/CS_URS_2023_02/274354211" TargetMode="External" /><Relationship Id="rId21" Type="http://schemas.openxmlformats.org/officeDocument/2006/relationships/hyperlink" Target="https://podminky.urs.cz/item/CS_URS_2023_02/451319779" TargetMode="External" /><Relationship Id="rId22" Type="http://schemas.openxmlformats.org/officeDocument/2006/relationships/hyperlink" Target="https://podminky.urs.cz/item/CS_URS_2023_02/321311116" TargetMode="External" /><Relationship Id="rId23" Type="http://schemas.openxmlformats.org/officeDocument/2006/relationships/hyperlink" Target="https://podminky.urs.cz/item/CS_URS_2023_02/457312812" TargetMode="External" /><Relationship Id="rId24" Type="http://schemas.openxmlformats.org/officeDocument/2006/relationships/hyperlink" Target="https://podminky.urs.cz/item/CS_URS_2023_02/465513228" TargetMode="External" /><Relationship Id="rId25" Type="http://schemas.openxmlformats.org/officeDocument/2006/relationships/hyperlink" Target="https://podminky.urs.cz/item/CS_URS_2023_02/465513256.1" TargetMode="External" /><Relationship Id="rId26" Type="http://schemas.openxmlformats.org/officeDocument/2006/relationships/hyperlink" Target="https://podminky.urs.cz/item/CS_URS_2023_02/311213921" TargetMode="External" /><Relationship Id="rId27" Type="http://schemas.openxmlformats.org/officeDocument/2006/relationships/hyperlink" Target="https://podminky.urs.cz/item/CS_URS_2023_02/317321018" TargetMode="External" /><Relationship Id="rId28" Type="http://schemas.openxmlformats.org/officeDocument/2006/relationships/hyperlink" Target="https://podminky.urs.cz/item/CS_URS_2023_02/317353121" TargetMode="External" /><Relationship Id="rId29" Type="http://schemas.openxmlformats.org/officeDocument/2006/relationships/hyperlink" Target="https://podminky.urs.cz/item/CS_URS_2023_02/317353221" TargetMode="External" /><Relationship Id="rId30" Type="http://schemas.openxmlformats.org/officeDocument/2006/relationships/hyperlink" Target="https://podminky.urs.cz/item/CS_URS_2023_02/317361016" TargetMode="External" /><Relationship Id="rId31" Type="http://schemas.openxmlformats.org/officeDocument/2006/relationships/hyperlink" Target="https://podminky.urs.cz/item/CS_URS_2023_02/321213445" TargetMode="External" /><Relationship Id="rId32" Type="http://schemas.openxmlformats.org/officeDocument/2006/relationships/hyperlink" Target="https://podminky.urs.cz/item/CS_URS_2023_02/321311115" TargetMode="External" /><Relationship Id="rId33" Type="http://schemas.openxmlformats.org/officeDocument/2006/relationships/hyperlink" Target="https://podminky.urs.cz/item/CS_URS_2023_02/348171111" TargetMode="External" /><Relationship Id="rId34" Type="http://schemas.openxmlformats.org/officeDocument/2006/relationships/hyperlink" Target="https://podminky.urs.cz/item/CS_URS_2023_02/411354315" TargetMode="External" /><Relationship Id="rId35" Type="http://schemas.openxmlformats.org/officeDocument/2006/relationships/hyperlink" Target="https://podminky.urs.cz/item/CS_URS_2023_02/411354316" TargetMode="External" /><Relationship Id="rId36" Type="http://schemas.openxmlformats.org/officeDocument/2006/relationships/hyperlink" Target="https://podminky.urs.cz/item/CS_URS_2023_02/411388532" TargetMode="External" /><Relationship Id="rId37" Type="http://schemas.openxmlformats.org/officeDocument/2006/relationships/hyperlink" Target="https://podminky.urs.cz/item/CS_URS_2023_02/569811113" TargetMode="External" /><Relationship Id="rId38" Type="http://schemas.openxmlformats.org/officeDocument/2006/relationships/hyperlink" Target="https://podminky.urs.cz/item/CS_URS_2023_02/569921132" TargetMode="External" /><Relationship Id="rId39" Type="http://schemas.openxmlformats.org/officeDocument/2006/relationships/hyperlink" Target="https://podminky.urs.cz/item/CS_URS_2023_02/573211107" TargetMode="External" /><Relationship Id="rId40" Type="http://schemas.openxmlformats.org/officeDocument/2006/relationships/hyperlink" Target="https://podminky.urs.cz/item/CS_URS_2023_02/577144131" TargetMode="External" /><Relationship Id="rId41" Type="http://schemas.openxmlformats.org/officeDocument/2006/relationships/hyperlink" Target="https://podminky.urs.cz/item/CS_URS_2023_02/581111211" TargetMode="External" /><Relationship Id="rId42" Type="http://schemas.openxmlformats.org/officeDocument/2006/relationships/hyperlink" Target="https://podminky.urs.cz/item/CS_URS_2023_02/628611111" TargetMode="External" /><Relationship Id="rId43" Type="http://schemas.openxmlformats.org/officeDocument/2006/relationships/hyperlink" Target="https://podminky.urs.cz/item/CS_URS_2023_02/628611131" TargetMode="External" /><Relationship Id="rId44" Type="http://schemas.openxmlformats.org/officeDocument/2006/relationships/hyperlink" Target="https://podminky.urs.cz/item/CS_URS_2023_02/628635411" TargetMode="External" /><Relationship Id="rId45" Type="http://schemas.openxmlformats.org/officeDocument/2006/relationships/hyperlink" Target="https://podminky.urs.cz/item/CS_URS_2023_02/113154124" TargetMode="External" /><Relationship Id="rId46" Type="http://schemas.openxmlformats.org/officeDocument/2006/relationships/hyperlink" Target="https://podminky.urs.cz/item/CS_URS_2023_02/113107321" TargetMode="External" /><Relationship Id="rId47" Type="http://schemas.openxmlformats.org/officeDocument/2006/relationships/hyperlink" Target="https://podminky.urs.cz/item/CS_URS_2023_02/912211111" TargetMode="External" /><Relationship Id="rId48" Type="http://schemas.openxmlformats.org/officeDocument/2006/relationships/hyperlink" Target="https://podminky.urs.cz/item/CS_URS_2023_02/919112114" TargetMode="External" /><Relationship Id="rId49" Type="http://schemas.openxmlformats.org/officeDocument/2006/relationships/hyperlink" Target="https://podminky.urs.cz/item/CS_URS_2023_02/919121213" TargetMode="External" /><Relationship Id="rId50" Type="http://schemas.openxmlformats.org/officeDocument/2006/relationships/hyperlink" Target="https://podminky.urs.cz/item/CS_URS_2023_02/919716111" TargetMode="External" /><Relationship Id="rId51" Type="http://schemas.openxmlformats.org/officeDocument/2006/relationships/hyperlink" Target="https://podminky.urs.cz/item/CS_URS_2023_02/919731122" TargetMode="External" /><Relationship Id="rId52" Type="http://schemas.openxmlformats.org/officeDocument/2006/relationships/hyperlink" Target="https://podminky.urs.cz/item/CS_URS_2023_02/919735111" TargetMode="External" /><Relationship Id="rId53" Type="http://schemas.openxmlformats.org/officeDocument/2006/relationships/hyperlink" Target="https://podminky.urs.cz/item/CS_URS_2023_02/938121111" TargetMode="External" /><Relationship Id="rId54" Type="http://schemas.openxmlformats.org/officeDocument/2006/relationships/hyperlink" Target="https://podminky.urs.cz/item/CS_URS_2023_02/938908411" TargetMode="External" /><Relationship Id="rId55" Type="http://schemas.openxmlformats.org/officeDocument/2006/relationships/hyperlink" Target="https://podminky.urs.cz/item/CS_URS_2023_02/941121111" TargetMode="External" /><Relationship Id="rId56" Type="http://schemas.openxmlformats.org/officeDocument/2006/relationships/hyperlink" Target="https://podminky.urs.cz/item/CS_URS_2023_02/941121211" TargetMode="External" /><Relationship Id="rId57" Type="http://schemas.openxmlformats.org/officeDocument/2006/relationships/hyperlink" Target="https://podminky.urs.cz/item/CS_URS_2023_02/941121811" TargetMode="External" /><Relationship Id="rId58" Type="http://schemas.openxmlformats.org/officeDocument/2006/relationships/hyperlink" Target="https://podminky.urs.cz/item/CS_URS_2023_02/962022491" TargetMode="External" /><Relationship Id="rId59" Type="http://schemas.openxmlformats.org/officeDocument/2006/relationships/hyperlink" Target="https://podminky.urs.cz/item/CS_URS_2023_02/966053121" TargetMode="External" /><Relationship Id="rId60" Type="http://schemas.openxmlformats.org/officeDocument/2006/relationships/hyperlink" Target="https://podminky.urs.cz/item/CS_URS_2023_02/985121122" TargetMode="External" /><Relationship Id="rId61" Type="http://schemas.openxmlformats.org/officeDocument/2006/relationships/hyperlink" Target="https://podminky.urs.cz/item/CS_URS_2023_02/997221551" TargetMode="External" /><Relationship Id="rId62" Type="http://schemas.openxmlformats.org/officeDocument/2006/relationships/hyperlink" Target="https://podminky.urs.cz/item/CS_URS_2023_02/997221551" TargetMode="External" /><Relationship Id="rId63" Type="http://schemas.openxmlformats.org/officeDocument/2006/relationships/hyperlink" Target="https://podminky.urs.cz/item/CS_URS_2023_02/997221559" TargetMode="External" /><Relationship Id="rId64" Type="http://schemas.openxmlformats.org/officeDocument/2006/relationships/hyperlink" Target="https://podminky.urs.cz/item/CS_URS_2023_02/997221559" TargetMode="External" /><Relationship Id="rId65" Type="http://schemas.openxmlformats.org/officeDocument/2006/relationships/hyperlink" Target="https://podminky.urs.cz/item/CS_URS_2023_02/997221645" TargetMode="External" /><Relationship Id="rId66" Type="http://schemas.openxmlformats.org/officeDocument/2006/relationships/hyperlink" Target="https://podminky.urs.cz/item/CS_URS_2023_02/997221655" TargetMode="External" /><Relationship Id="rId67" Type="http://schemas.openxmlformats.org/officeDocument/2006/relationships/hyperlink" Target="https://podminky.urs.cz/item/CS_URS_2023_02/998212111" TargetMode="External" /><Relationship Id="rId68" Type="http://schemas.openxmlformats.org/officeDocument/2006/relationships/hyperlink" Target="https://podminky.urs.cz/item/CS_URS_2023_01/011002000" TargetMode="External" /><Relationship Id="rId69" Type="http://schemas.openxmlformats.org/officeDocument/2006/relationships/hyperlink" Target="https://podminky.urs.cz/item/CS_URS_2023_02/012002000" TargetMode="External" /><Relationship Id="rId70" Type="http://schemas.openxmlformats.org/officeDocument/2006/relationships/hyperlink" Target="https://podminky.urs.cz/item/CS_URS_2023_02/013002000" TargetMode="External" /><Relationship Id="rId71" Type="http://schemas.openxmlformats.org/officeDocument/2006/relationships/hyperlink" Target="https://podminky.urs.cz/item/CS_URS_2023_02/013254000" TargetMode="External" /><Relationship Id="rId72" Type="http://schemas.openxmlformats.org/officeDocument/2006/relationships/hyperlink" Target="https://podminky.urs.cz/item/CS_URS_2023_01/030001000" TargetMode="External" /><Relationship Id="rId73" Type="http://schemas.openxmlformats.org/officeDocument/2006/relationships/hyperlink" Target="https://podminky.urs.cz/item/CS_URS_2023_01/032803000" TargetMode="External" /><Relationship Id="rId74" Type="http://schemas.openxmlformats.org/officeDocument/2006/relationships/hyperlink" Target="https://podminky.urs.cz/item/CS_URS_2023_01/033002000" TargetMode="External" /><Relationship Id="rId75" Type="http://schemas.openxmlformats.org/officeDocument/2006/relationships/hyperlink" Target="https://podminky.urs.cz/item/CS_URS_2023_01/035103001" TargetMode="External" /><Relationship Id="rId76" Type="http://schemas.openxmlformats.org/officeDocument/2006/relationships/hyperlink" Target="https://podminky.urs.cz/item/CS_URS_2023_01/039002000" TargetMode="External" /><Relationship Id="rId77" Type="http://schemas.openxmlformats.org/officeDocument/2006/relationships/hyperlink" Target="https://podminky.urs.cz/item/CS_URS_2023_01/043203003" TargetMode="External" /><Relationship Id="rId78" Type="http://schemas.openxmlformats.org/officeDocument/2006/relationships/hyperlink" Target="https://podminky.urs.cz/item/CS_URS_2023_02/045002000" TargetMode="External" /><Relationship Id="rId79" Type="http://schemas.openxmlformats.org/officeDocument/2006/relationships/hyperlink" Target="https://podminky.urs.cz/item/CS_URS_2023_01/049103000" TargetMode="External" /><Relationship Id="rId80" Type="http://schemas.openxmlformats.org/officeDocument/2006/relationships/hyperlink" Target="https://podminky.urs.cz/item/CS_URS_2023_01/063503000" TargetMode="External" /><Relationship Id="rId81" Type="http://schemas.openxmlformats.org/officeDocument/2006/relationships/hyperlink" Target="https://podminky.urs.cz/item/CS_URS_2023_01/072002000" TargetMode="External" /><Relationship Id="rId82" Type="http://schemas.openxmlformats.org/officeDocument/2006/relationships/hyperlink" Target="https://podminky.urs.cz/item/CS_URS_2023_02/081002000" TargetMode="External" /><Relationship Id="rId8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19_2023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propustku na silnici 3409 Petříkovice - Liboměřice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5. 12. 2023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68</v>
      </c>
      <c r="BT54" s="110" t="s">
        <v>69</v>
      </c>
      <c r="BV54" s="110" t="s">
        <v>70</v>
      </c>
      <c r="BW54" s="110" t="s">
        <v>5</v>
      </c>
      <c r="BX54" s="110" t="s">
        <v>71</v>
      </c>
      <c r="CL54" s="110" t="s">
        <v>19</v>
      </c>
    </row>
    <row r="55" s="7" customFormat="1" ht="24.75" customHeight="1">
      <c r="A55" s="111" t="s">
        <v>72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'19_2023 - Oprava propustk...'!J28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73</v>
      </c>
      <c r="AR55" s="118"/>
      <c r="AS55" s="119">
        <v>0</v>
      </c>
      <c r="AT55" s="120">
        <f>ROUND(SUM(AV55:AW55),2)</f>
        <v>0</v>
      </c>
      <c r="AU55" s="121">
        <f>'19_2023 - Oprava propustk...'!P90</f>
        <v>0</v>
      </c>
      <c r="AV55" s="120">
        <f>'19_2023 - Oprava propustk...'!J31</f>
        <v>0</v>
      </c>
      <c r="AW55" s="120">
        <f>'19_2023 - Oprava propustk...'!J32</f>
        <v>0</v>
      </c>
      <c r="AX55" s="120">
        <f>'19_2023 - Oprava propustk...'!J33</f>
        <v>0</v>
      </c>
      <c r="AY55" s="120">
        <f>'19_2023 - Oprava propustk...'!J34</f>
        <v>0</v>
      </c>
      <c r="AZ55" s="120">
        <f>'19_2023 - Oprava propustk...'!F31</f>
        <v>0</v>
      </c>
      <c r="BA55" s="120">
        <f>'19_2023 - Oprava propustk...'!F32</f>
        <v>0</v>
      </c>
      <c r="BB55" s="120">
        <f>'19_2023 - Oprava propustk...'!F33</f>
        <v>0</v>
      </c>
      <c r="BC55" s="120">
        <f>'19_2023 - Oprava propustk...'!F34</f>
        <v>0</v>
      </c>
      <c r="BD55" s="122">
        <f>'19_2023 - Oprava propustk...'!F35</f>
        <v>0</v>
      </c>
      <c r="BE55" s="7"/>
      <c r="BT55" s="123" t="s">
        <v>74</v>
      </c>
      <c r="BU55" s="123" t="s">
        <v>75</v>
      </c>
      <c r="BV55" s="123" t="s">
        <v>70</v>
      </c>
      <c r="BW55" s="123" t="s">
        <v>5</v>
      </c>
      <c r="BX55" s="123" t="s">
        <v>71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dmC1LcfXsebZBqj3CwYVrJfrblCWcKuLdhocN4rXnG/HeGlUtHdm5NEPBk7/n0lmhG591IcqdHhyDVXDXgQ1zQ==" hashValue="QrNtsF5gaC8V3dhpD+3j3s91Te+ftCeCWigBHbtB03cvnNFrLNKtOZbJiYZyfFfEBQnfDp17xWd/BBkpFyEOl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9_2023 - Oprava propust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76</v>
      </c>
    </row>
    <row r="4" s="1" customFormat="1" ht="24.96" customHeight="1">
      <c r="B4" s="21"/>
      <c r="D4" s="126" t="s">
        <v>77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5. 12. 2023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tr">
        <f>IF('Rekapitulace stavby'!AN10="","",'Rekapitulace stavby'!AN10)</f>
        <v/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tr">
        <f>IF('Rekapitulace stavby'!E11="","",'Rekapitulace stavby'!E11)</f>
        <v xml:space="preserve"> </v>
      </c>
      <c r="F13" s="39"/>
      <c r="G13" s="39"/>
      <c r="H13" s="39"/>
      <c r="I13" s="128" t="s">
        <v>27</v>
      </c>
      <c r="J13" s="131" t="str">
        <f>IF('Rekapitulace stavby'!AN11="","",'Rekapitulace stavby'!AN11)</f>
        <v/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28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27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30</v>
      </c>
      <c r="E18" s="39"/>
      <c r="F18" s="39"/>
      <c r="G18" s="39"/>
      <c r="H18" s="39"/>
      <c r="I18" s="128" t="s">
        <v>26</v>
      </c>
      <c r="J18" s="131" t="str">
        <f>IF('Rekapitulace stavby'!AN16="","",'Rekapitulace stavby'!AN16)</f>
        <v/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tr">
        <f>IF('Rekapitulace stavby'!E17="","",'Rekapitulace stavby'!E17)</f>
        <v xml:space="preserve"> </v>
      </c>
      <c r="F19" s="39"/>
      <c r="G19" s="39"/>
      <c r="H19" s="39"/>
      <c r="I19" s="128" t="s">
        <v>27</v>
      </c>
      <c r="J19" s="131" t="str">
        <f>IF('Rekapitulace stavby'!AN17="","",'Rekapitulace stavby'!AN17)</f>
        <v/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32</v>
      </c>
      <c r="E21" s="39"/>
      <c r="F21" s="39"/>
      <c r="G21" s="39"/>
      <c r="H21" s="39"/>
      <c r="I21" s="128" t="s">
        <v>26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27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33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71.25" customHeight="1">
      <c r="A25" s="133"/>
      <c r="B25" s="134"/>
      <c r="C25" s="133"/>
      <c r="D25" s="133"/>
      <c r="E25" s="135" t="s">
        <v>34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35</v>
      </c>
      <c r="E28" s="39"/>
      <c r="F28" s="39"/>
      <c r="G28" s="39"/>
      <c r="H28" s="39"/>
      <c r="I28" s="39"/>
      <c r="J28" s="139">
        <f>ROUND(J90,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37</v>
      </c>
      <c r="G30" s="39"/>
      <c r="H30" s="39"/>
      <c r="I30" s="140" t="s">
        <v>36</v>
      </c>
      <c r="J30" s="140" t="s">
        <v>38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39</v>
      </c>
      <c r="E31" s="128" t="s">
        <v>40</v>
      </c>
      <c r="F31" s="142">
        <f>ROUND((SUM(BE90:BE464)),  2)</f>
        <v>0</v>
      </c>
      <c r="G31" s="39"/>
      <c r="H31" s="39"/>
      <c r="I31" s="143">
        <v>0.20999999999999999</v>
      </c>
      <c r="J31" s="142">
        <f>ROUND(((SUM(BE90:BE464))*I31),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41</v>
      </c>
      <c r="F32" s="142">
        <f>ROUND((SUM(BF90:BF464)),  2)</f>
        <v>0</v>
      </c>
      <c r="G32" s="39"/>
      <c r="H32" s="39"/>
      <c r="I32" s="143">
        <v>0.14999999999999999</v>
      </c>
      <c r="J32" s="142">
        <f>ROUND(((SUM(BF90:BF464))*I32),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42</v>
      </c>
      <c r="F33" s="142">
        <f>ROUND((SUM(BG90:BG464)),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43</v>
      </c>
      <c r="F34" s="142">
        <f>ROUND((SUM(BH90:BH464)),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44</v>
      </c>
      <c r="F35" s="142">
        <f>ROUND((SUM(BI90:BI464)),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45</v>
      </c>
      <c r="E37" s="146"/>
      <c r="F37" s="146"/>
      <c r="G37" s="147" t="s">
        <v>46</v>
      </c>
      <c r="H37" s="148" t="s">
        <v>47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78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Oprava propustku na silnici 3409 Petříkovice - Liboměřice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33" t="s">
        <v>23</v>
      </c>
      <c r="J48" s="73" t="str">
        <f>IF(J10="","",J10)</f>
        <v>5. 12. 2023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30</v>
      </c>
      <c r="J50" s="37" t="str">
        <f>E19</f>
        <v xml:space="preserve"> 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28</v>
      </c>
      <c r="D51" s="41"/>
      <c r="E51" s="41"/>
      <c r="F51" s="28" t="str">
        <f>IF(E16="","",E16)</f>
        <v>Vyplň údaj</v>
      </c>
      <c r="G51" s="41"/>
      <c r="H51" s="41"/>
      <c r="I51" s="33" t="s">
        <v>32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79</v>
      </c>
      <c r="D53" s="156"/>
      <c r="E53" s="156"/>
      <c r="F53" s="156"/>
      <c r="G53" s="156"/>
      <c r="H53" s="156"/>
      <c r="I53" s="156"/>
      <c r="J53" s="157" t="s">
        <v>80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67</v>
      </c>
      <c r="D55" s="41"/>
      <c r="E55" s="41"/>
      <c r="F55" s="41"/>
      <c r="G55" s="41"/>
      <c r="H55" s="41"/>
      <c r="I55" s="41"/>
      <c r="J55" s="103">
        <f>J90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81</v>
      </c>
    </row>
    <row r="56" s="9" customFormat="1" ht="24.96" customHeight="1">
      <c r="A56" s="9"/>
      <c r="B56" s="159"/>
      <c r="C56" s="160"/>
      <c r="D56" s="161" t="s">
        <v>82</v>
      </c>
      <c r="E56" s="162"/>
      <c r="F56" s="162"/>
      <c r="G56" s="162"/>
      <c r="H56" s="162"/>
      <c r="I56" s="162"/>
      <c r="J56" s="163">
        <f>J91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83</v>
      </c>
      <c r="E57" s="168"/>
      <c r="F57" s="168"/>
      <c r="G57" s="168"/>
      <c r="H57" s="168"/>
      <c r="I57" s="168"/>
      <c r="J57" s="169">
        <f>J92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84</v>
      </c>
      <c r="E58" s="168"/>
      <c r="F58" s="168"/>
      <c r="G58" s="168"/>
      <c r="H58" s="168"/>
      <c r="I58" s="168"/>
      <c r="J58" s="169">
        <f>J167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85</v>
      </c>
      <c r="E59" s="168"/>
      <c r="F59" s="168"/>
      <c r="G59" s="168"/>
      <c r="H59" s="168"/>
      <c r="I59" s="168"/>
      <c r="J59" s="169">
        <f>J208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86</v>
      </c>
      <c r="E60" s="168"/>
      <c r="F60" s="168"/>
      <c r="G60" s="168"/>
      <c r="H60" s="168"/>
      <c r="I60" s="168"/>
      <c r="J60" s="169">
        <f>J250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87</v>
      </c>
      <c r="E61" s="168"/>
      <c r="F61" s="168"/>
      <c r="G61" s="168"/>
      <c r="H61" s="168"/>
      <c r="I61" s="168"/>
      <c r="J61" s="169">
        <f>J269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88</v>
      </c>
      <c r="E62" s="168"/>
      <c r="F62" s="168"/>
      <c r="G62" s="168"/>
      <c r="H62" s="168"/>
      <c r="I62" s="168"/>
      <c r="J62" s="169">
        <f>J289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89</v>
      </c>
      <c r="E63" s="168"/>
      <c r="F63" s="168"/>
      <c r="G63" s="168"/>
      <c r="H63" s="168"/>
      <c r="I63" s="168"/>
      <c r="J63" s="169">
        <f>J319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5"/>
      <c r="C64" s="166"/>
      <c r="D64" s="167" t="s">
        <v>90</v>
      </c>
      <c r="E64" s="168"/>
      <c r="F64" s="168"/>
      <c r="G64" s="168"/>
      <c r="H64" s="168"/>
      <c r="I64" s="168"/>
      <c r="J64" s="169">
        <f>J386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5"/>
      <c r="C65" s="166"/>
      <c r="D65" s="167" t="s">
        <v>91</v>
      </c>
      <c r="E65" s="168"/>
      <c r="F65" s="168"/>
      <c r="G65" s="168"/>
      <c r="H65" s="168"/>
      <c r="I65" s="168"/>
      <c r="J65" s="169">
        <f>J407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59"/>
      <c r="C66" s="160"/>
      <c r="D66" s="161" t="s">
        <v>92</v>
      </c>
      <c r="E66" s="162"/>
      <c r="F66" s="162"/>
      <c r="G66" s="162"/>
      <c r="H66" s="162"/>
      <c r="I66" s="162"/>
      <c r="J66" s="163">
        <f>J411</f>
        <v>0</v>
      </c>
      <c r="K66" s="160"/>
      <c r="L66" s="16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5"/>
      <c r="C67" s="166"/>
      <c r="D67" s="167" t="s">
        <v>93</v>
      </c>
      <c r="E67" s="168"/>
      <c r="F67" s="168"/>
      <c r="G67" s="168"/>
      <c r="H67" s="168"/>
      <c r="I67" s="168"/>
      <c r="J67" s="169">
        <f>J412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5"/>
      <c r="C68" s="166"/>
      <c r="D68" s="167" t="s">
        <v>94</v>
      </c>
      <c r="E68" s="168"/>
      <c r="F68" s="168"/>
      <c r="G68" s="168"/>
      <c r="H68" s="168"/>
      <c r="I68" s="168"/>
      <c r="J68" s="169">
        <f>J425</f>
        <v>0</v>
      </c>
      <c r="K68" s="166"/>
      <c r="L68" s="17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5"/>
      <c r="C69" s="166"/>
      <c r="D69" s="167" t="s">
        <v>95</v>
      </c>
      <c r="E69" s="168"/>
      <c r="F69" s="168"/>
      <c r="G69" s="168"/>
      <c r="H69" s="168"/>
      <c r="I69" s="168"/>
      <c r="J69" s="169">
        <f>J443</f>
        <v>0</v>
      </c>
      <c r="K69" s="166"/>
      <c r="L69" s="17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5"/>
      <c r="C70" s="166"/>
      <c r="D70" s="167" t="s">
        <v>96</v>
      </c>
      <c r="E70" s="168"/>
      <c r="F70" s="168"/>
      <c r="G70" s="168"/>
      <c r="H70" s="168"/>
      <c r="I70" s="168"/>
      <c r="J70" s="169">
        <f>J453</f>
        <v>0</v>
      </c>
      <c r="K70" s="166"/>
      <c r="L70" s="17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5"/>
      <c r="C71" s="166"/>
      <c r="D71" s="167" t="s">
        <v>97</v>
      </c>
      <c r="E71" s="168"/>
      <c r="F71" s="168"/>
      <c r="G71" s="168"/>
      <c r="H71" s="168"/>
      <c r="I71" s="168"/>
      <c r="J71" s="169">
        <f>J457</f>
        <v>0</v>
      </c>
      <c r="K71" s="166"/>
      <c r="L71" s="17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5"/>
      <c r="C72" s="166"/>
      <c r="D72" s="167" t="s">
        <v>98</v>
      </c>
      <c r="E72" s="168"/>
      <c r="F72" s="168"/>
      <c r="G72" s="168"/>
      <c r="H72" s="168"/>
      <c r="I72" s="168"/>
      <c r="J72" s="169">
        <f>J461</f>
        <v>0</v>
      </c>
      <c r="K72" s="166"/>
      <c r="L72" s="17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99</v>
      </c>
      <c r="D79" s="41"/>
      <c r="E79" s="41"/>
      <c r="F79" s="41"/>
      <c r="G79" s="41"/>
      <c r="H79" s="41"/>
      <c r="I79" s="41"/>
      <c r="J79" s="41"/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E7</f>
        <v>Oprava propustku na silnici 3409 Petříkovice - Liboměřice</v>
      </c>
      <c r="F82" s="41"/>
      <c r="G82" s="41"/>
      <c r="H82" s="41"/>
      <c r="I82" s="41"/>
      <c r="J82" s="41"/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2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F10</f>
        <v xml:space="preserve"> </v>
      </c>
      <c r="G84" s="41"/>
      <c r="H84" s="41"/>
      <c r="I84" s="33" t="s">
        <v>23</v>
      </c>
      <c r="J84" s="73" t="str">
        <f>IF(J10="","",J10)</f>
        <v>5. 12. 2023</v>
      </c>
      <c r="K84" s="41"/>
      <c r="L84" s="12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2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E13</f>
        <v xml:space="preserve"> </v>
      </c>
      <c r="G86" s="41"/>
      <c r="H86" s="41"/>
      <c r="I86" s="33" t="s">
        <v>30</v>
      </c>
      <c r="J86" s="37" t="str">
        <f>E19</f>
        <v xml:space="preserve"> </v>
      </c>
      <c r="K86" s="41"/>
      <c r="L86" s="12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IF(E16="","",E16)</f>
        <v>Vyplň údaj</v>
      </c>
      <c r="G87" s="41"/>
      <c r="H87" s="41"/>
      <c r="I87" s="33" t="s">
        <v>32</v>
      </c>
      <c r="J87" s="37" t="str">
        <f>E22</f>
        <v xml:space="preserve"> </v>
      </c>
      <c r="K87" s="41"/>
      <c r="L87" s="12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2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1"/>
      <c r="B89" s="172"/>
      <c r="C89" s="173" t="s">
        <v>100</v>
      </c>
      <c r="D89" s="174" t="s">
        <v>54</v>
      </c>
      <c r="E89" s="174" t="s">
        <v>50</v>
      </c>
      <c r="F89" s="174" t="s">
        <v>51</v>
      </c>
      <c r="G89" s="174" t="s">
        <v>101</v>
      </c>
      <c r="H89" s="174" t="s">
        <v>102</v>
      </c>
      <c r="I89" s="174" t="s">
        <v>103</v>
      </c>
      <c r="J89" s="175" t="s">
        <v>80</v>
      </c>
      <c r="K89" s="176" t="s">
        <v>104</v>
      </c>
      <c r="L89" s="177"/>
      <c r="M89" s="93" t="s">
        <v>19</v>
      </c>
      <c r="N89" s="94" t="s">
        <v>39</v>
      </c>
      <c r="O89" s="94" t="s">
        <v>105</v>
      </c>
      <c r="P89" s="94" t="s">
        <v>106</v>
      </c>
      <c r="Q89" s="94" t="s">
        <v>107</v>
      </c>
      <c r="R89" s="94" t="s">
        <v>108</v>
      </c>
      <c r="S89" s="94" t="s">
        <v>109</v>
      </c>
      <c r="T89" s="95" t="s">
        <v>110</v>
      </c>
      <c r="U89" s="171"/>
      <c r="V89" s="171"/>
      <c r="W89" s="171"/>
      <c r="X89" s="171"/>
      <c r="Y89" s="171"/>
      <c r="Z89" s="171"/>
      <c r="AA89" s="171"/>
      <c r="AB89" s="171"/>
      <c r="AC89" s="171"/>
      <c r="AD89" s="171"/>
      <c r="AE89" s="171"/>
    </row>
    <row r="90" s="2" customFormat="1" ht="22.8" customHeight="1">
      <c r="A90" s="39"/>
      <c r="B90" s="40"/>
      <c r="C90" s="100" t="s">
        <v>111</v>
      </c>
      <c r="D90" s="41"/>
      <c r="E90" s="41"/>
      <c r="F90" s="41"/>
      <c r="G90" s="41"/>
      <c r="H90" s="41"/>
      <c r="I90" s="41"/>
      <c r="J90" s="178">
        <f>BK90</f>
        <v>0</v>
      </c>
      <c r="K90" s="41"/>
      <c r="L90" s="45"/>
      <c r="M90" s="96"/>
      <c r="N90" s="179"/>
      <c r="O90" s="97"/>
      <c r="P90" s="180">
        <f>P91+P411</f>
        <v>0</v>
      </c>
      <c r="Q90" s="97"/>
      <c r="R90" s="180">
        <f>R91+R411</f>
        <v>73.855254038497122</v>
      </c>
      <c r="S90" s="97"/>
      <c r="T90" s="181">
        <f>T91+T411</f>
        <v>45.278765000000007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68</v>
      </c>
      <c r="AU90" s="18" t="s">
        <v>81</v>
      </c>
      <c r="BK90" s="182">
        <f>BK91+BK411</f>
        <v>0</v>
      </c>
    </row>
    <row r="91" s="12" customFormat="1" ht="25.92" customHeight="1">
      <c r="A91" s="12"/>
      <c r="B91" s="183"/>
      <c r="C91" s="184"/>
      <c r="D91" s="185" t="s">
        <v>68</v>
      </c>
      <c r="E91" s="186" t="s">
        <v>112</v>
      </c>
      <c r="F91" s="186" t="s">
        <v>113</v>
      </c>
      <c r="G91" s="184"/>
      <c r="H91" s="184"/>
      <c r="I91" s="187"/>
      <c r="J91" s="188">
        <f>BK91</f>
        <v>0</v>
      </c>
      <c r="K91" s="184"/>
      <c r="L91" s="189"/>
      <c r="M91" s="190"/>
      <c r="N91" s="191"/>
      <c r="O91" s="191"/>
      <c r="P91" s="192">
        <f>P92+P167+P208+P250+P269+P289+P319+P386+P407</f>
        <v>0</v>
      </c>
      <c r="Q91" s="191"/>
      <c r="R91" s="192">
        <f>R92+R167+R208+R250+R269+R289+R319+R386+R407</f>
        <v>73.855254038497122</v>
      </c>
      <c r="S91" s="191"/>
      <c r="T91" s="193">
        <f>T92+T167+T208+T250+T269+T289+T319+T386+T407</f>
        <v>45.278765000000007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74</v>
      </c>
      <c r="AT91" s="195" t="s">
        <v>68</v>
      </c>
      <c r="AU91" s="195" t="s">
        <v>69</v>
      </c>
      <c r="AY91" s="194" t="s">
        <v>114</v>
      </c>
      <c r="BK91" s="196">
        <f>BK92+BK167+BK208+BK250+BK269+BK289+BK319+BK386+BK407</f>
        <v>0</v>
      </c>
    </row>
    <row r="92" s="12" customFormat="1" ht="22.8" customHeight="1">
      <c r="A92" s="12"/>
      <c r="B92" s="183"/>
      <c r="C92" s="184"/>
      <c r="D92" s="185" t="s">
        <v>68</v>
      </c>
      <c r="E92" s="197" t="s">
        <v>74</v>
      </c>
      <c r="F92" s="197" t="s">
        <v>115</v>
      </c>
      <c r="G92" s="184"/>
      <c r="H92" s="184"/>
      <c r="I92" s="187"/>
      <c r="J92" s="198">
        <f>BK92</f>
        <v>0</v>
      </c>
      <c r="K92" s="184"/>
      <c r="L92" s="189"/>
      <c r="M92" s="190"/>
      <c r="N92" s="191"/>
      <c r="O92" s="191"/>
      <c r="P92" s="192">
        <f>SUM(P93:P166)</f>
        <v>0</v>
      </c>
      <c r="Q92" s="191"/>
      <c r="R92" s="192">
        <f>SUM(R93:R166)</f>
        <v>0.47869237440000001</v>
      </c>
      <c r="S92" s="191"/>
      <c r="T92" s="193">
        <f>SUM(T93:T166)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4" t="s">
        <v>74</v>
      </c>
      <c r="AT92" s="195" t="s">
        <v>68</v>
      </c>
      <c r="AU92" s="195" t="s">
        <v>74</v>
      </c>
      <c r="AY92" s="194" t="s">
        <v>114</v>
      </c>
      <c r="BK92" s="196">
        <f>SUM(BK93:BK166)</f>
        <v>0</v>
      </c>
    </row>
    <row r="93" s="2" customFormat="1" ht="16.5" customHeight="1">
      <c r="A93" s="39"/>
      <c r="B93" s="40"/>
      <c r="C93" s="199" t="s">
        <v>74</v>
      </c>
      <c r="D93" s="199" t="s">
        <v>116</v>
      </c>
      <c r="E93" s="200" t="s">
        <v>117</v>
      </c>
      <c r="F93" s="201" t="s">
        <v>118</v>
      </c>
      <c r="G93" s="202" t="s">
        <v>119</v>
      </c>
      <c r="H93" s="203">
        <v>16</v>
      </c>
      <c r="I93" s="204"/>
      <c r="J93" s="205">
        <f>ROUND(I93*H93,2)</f>
        <v>0</v>
      </c>
      <c r="K93" s="206"/>
      <c r="L93" s="45"/>
      <c r="M93" s="207" t="s">
        <v>19</v>
      </c>
      <c r="N93" s="208" t="s">
        <v>40</v>
      </c>
      <c r="O93" s="85"/>
      <c r="P93" s="209">
        <f>O93*H93</f>
        <v>0</v>
      </c>
      <c r="Q93" s="209">
        <v>0.026981213399999999</v>
      </c>
      <c r="R93" s="209">
        <f>Q93*H93</f>
        <v>0.43169941439999998</v>
      </c>
      <c r="S93" s="209">
        <v>0</v>
      </c>
      <c r="T93" s="210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1" t="s">
        <v>120</v>
      </c>
      <c r="AT93" s="211" t="s">
        <v>116</v>
      </c>
      <c r="AU93" s="211" t="s">
        <v>76</v>
      </c>
      <c r="AY93" s="18" t="s">
        <v>114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8" t="s">
        <v>74</v>
      </c>
      <c r="BK93" s="212">
        <f>ROUND(I93*H93,2)</f>
        <v>0</v>
      </c>
      <c r="BL93" s="18" t="s">
        <v>120</v>
      </c>
      <c r="BM93" s="211" t="s">
        <v>121</v>
      </c>
    </row>
    <row r="94" s="2" customFormat="1">
      <c r="A94" s="39"/>
      <c r="B94" s="40"/>
      <c r="C94" s="41"/>
      <c r="D94" s="213" t="s">
        <v>122</v>
      </c>
      <c r="E94" s="41"/>
      <c r="F94" s="214" t="s">
        <v>123</v>
      </c>
      <c r="G94" s="41"/>
      <c r="H94" s="41"/>
      <c r="I94" s="215"/>
      <c r="J94" s="41"/>
      <c r="K94" s="41"/>
      <c r="L94" s="45"/>
      <c r="M94" s="216"/>
      <c r="N94" s="217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122</v>
      </c>
      <c r="AU94" s="18" t="s">
        <v>76</v>
      </c>
    </row>
    <row r="95" s="2" customFormat="1">
      <c r="A95" s="39"/>
      <c r="B95" s="40"/>
      <c r="C95" s="41"/>
      <c r="D95" s="218" t="s">
        <v>124</v>
      </c>
      <c r="E95" s="41"/>
      <c r="F95" s="219" t="s">
        <v>125</v>
      </c>
      <c r="G95" s="41"/>
      <c r="H95" s="41"/>
      <c r="I95" s="215"/>
      <c r="J95" s="41"/>
      <c r="K95" s="41"/>
      <c r="L95" s="45"/>
      <c r="M95" s="216"/>
      <c r="N95" s="217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124</v>
      </c>
      <c r="AU95" s="18" t="s">
        <v>76</v>
      </c>
    </row>
    <row r="96" s="2" customFormat="1" ht="24.15" customHeight="1">
      <c r="A96" s="39"/>
      <c r="B96" s="40"/>
      <c r="C96" s="199" t="s">
        <v>76</v>
      </c>
      <c r="D96" s="199" t="s">
        <v>116</v>
      </c>
      <c r="E96" s="200" t="s">
        <v>126</v>
      </c>
      <c r="F96" s="201" t="s">
        <v>127</v>
      </c>
      <c r="G96" s="202" t="s">
        <v>128</v>
      </c>
      <c r="H96" s="203">
        <v>1440</v>
      </c>
      <c r="I96" s="204"/>
      <c r="J96" s="205">
        <f>ROUND(I96*H96,2)</f>
        <v>0</v>
      </c>
      <c r="K96" s="206"/>
      <c r="L96" s="45"/>
      <c r="M96" s="207" t="s">
        <v>19</v>
      </c>
      <c r="N96" s="208" t="s">
        <v>40</v>
      </c>
      <c r="O96" s="85"/>
      <c r="P96" s="209">
        <f>O96*H96</f>
        <v>0</v>
      </c>
      <c r="Q96" s="209">
        <v>3.2634E-05</v>
      </c>
      <c r="R96" s="209">
        <f>Q96*H96</f>
        <v>0.04699296</v>
      </c>
      <c r="S96" s="209">
        <v>0</v>
      </c>
      <c r="T96" s="210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1" t="s">
        <v>120</v>
      </c>
      <c r="AT96" s="211" t="s">
        <v>116</v>
      </c>
      <c r="AU96" s="211" t="s">
        <v>76</v>
      </c>
      <c r="AY96" s="18" t="s">
        <v>114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8" t="s">
        <v>74</v>
      </c>
      <c r="BK96" s="212">
        <f>ROUND(I96*H96,2)</f>
        <v>0</v>
      </c>
      <c r="BL96" s="18" t="s">
        <v>120</v>
      </c>
      <c r="BM96" s="211" t="s">
        <v>129</v>
      </c>
    </row>
    <row r="97" s="2" customFormat="1">
      <c r="A97" s="39"/>
      <c r="B97" s="40"/>
      <c r="C97" s="41"/>
      <c r="D97" s="213" t="s">
        <v>122</v>
      </c>
      <c r="E97" s="41"/>
      <c r="F97" s="214" t="s">
        <v>130</v>
      </c>
      <c r="G97" s="41"/>
      <c r="H97" s="41"/>
      <c r="I97" s="215"/>
      <c r="J97" s="41"/>
      <c r="K97" s="41"/>
      <c r="L97" s="45"/>
      <c r="M97" s="216"/>
      <c r="N97" s="217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122</v>
      </c>
      <c r="AU97" s="18" t="s">
        <v>76</v>
      </c>
    </row>
    <row r="98" s="2" customFormat="1">
      <c r="A98" s="39"/>
      <c r="B98" s="40"/>
      <c r="C98" s="41"/>
      <c r="D98" s="218" t="s">
        <v>124</v>
      </c>
      <c r="E98" s="41"/>
      <c r="F98" s="219" t="s">
        <v>131</v>
      </c>
      <c r="G98" s="41"/>
      <c r="H98" s="41"/>
      <c r="I98" s="215"/>
      <c r="J98" s="41"/>
      <c r="K98" s="41"/>
      <c r="L98" s="45"/>
      <c r="M98" s="216"/>
      <c r="N98" s="217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124</v>
      </c>
      <c r="AU98" s="18" t="s">
        <v>76</v>
      </c>
    </row>
    <row r="99" s="2" customFormat="1" ht="24.15" customHeight="1">
      <c r="A99" s="39"/>
      <c r="B99" s="40"/>
      <c r="C99" s="199" t="s">
        <v>132</v>
      </c>
      <c r="D99" s="199" t="s">
        <v>116</v>
      </c>
      <c r="E99" s="200" t="s">
        <v>133</v>
      </c>
      <c r="F99" s="201" t="s">
        <v>134</v>
      </c>
      <c r="G99" s="202" t="s">
        <v>135</v>
      </c>
      <c r="H99" s="203">
        <v>60</v>
      </c>
      <c r="I99" s="204"/>
      <c r="J99" s="205">
        <f>ROUND(I99*H99,2)</f>
        <v>0</v>
      </c>
      <c r="K99" s="206"/>
      <c r="L99" s="45"/>
      <c r="M99" s="207" t="s">
        <v>19</v>
      </c>
      <c r="N99" s="208" t="s">
        <v>40</v>
      </c>
      <c r="O99" s="85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1" t="s">
        <v>120</v>
      </c>
      <c r="AT99" s="211" t="s">
        <v>116</v>
      </c>
      <c r="AU99" s="211" t="s">
        <v>76</v>
      </c>
      <c r="AY99" s="18" t="s">
        <v>114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8" t="s">
        <v>74</v>
      </c>
      <c r="BK99" s="212">
        <f>ROUND(I99*H99,2)</f>
        <v>0</v>
      </c>
      <c r="BL99" s="18" t="s">
        <v>120</v>
      </c>
      <c r="BM99" s="211" t="s">
        <v>136</v>
      </c>
    </row>
    <row r="100" s="2" customFormat="1">
      <c r="A100" s="39"/>
      <c r="B100" s="40"/>
      <c r="C100" s="41"/>
      <c r="D100" s="213" t="s">
        <v>122</v>
      </c>
      <c r="E100" s="41"/>
      <c r="F100" s="214" t="s">
        <v>137</v>
      </c>
      <c r="G100" s="41"/>
      <c r="H100" s="41"/>
      <c r="I100" s="215"/>
      <c r="J100" s="41"/>
      <c r="K100" s="41"/>
      <c r="L100" s="45"/>
      <c r="M100" s="216"/>
      <c r="N100" s="217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122</v>
      </c>
      <c r="AU100" s="18" t="s">
        <v>76</v>
      </c>
    </row>
    <row r="101" s="2" customFormat="1">
      <c r="A101" s="39"/>
      <c r="B101" s="40"/>
      <c r="C101" s="41"/>
      <c r="D101" s="218" t="s">
        <v>124</v>
      </c>
      <c r="E101" s="41"/>
      <c r="F101" s="219" t="s">
        <v>138</v>
      </c>
      <c r="G101" s="41"/>
      <c r="H101" s="41"/>
      <c r="I101" s="215"/>
      <c r="J101" s="41"/>
      <c r="K101" s="41"/>
      <c r="L101" s="45"/>
      <c r="M101" s="216"/>
      <c r="N101" s="217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124</v>
      </c>
      <c r="AU101" s="18" t="s">
        <v>76</v>
      </c>
    </row>
    <row r="102" s="2" customFormat="1" ht="33" customHeight="1">
      <c r="A102" s="39"/>
      <c r="B102" s="40"/>
      <c r="C102" s="199" t="s">
        <v>120</v>
      </c>
      <c r="D102" s="199" t="s">
        <v>116</v>
      </c>
      <c r="E102" s="200" t="s">
        <v>139</v>
      </c>
      <c r="F102" s="201" t="s">
        <v>140</v>
      </c>
      <c r="G102" s="202" t="s">
        <v>141</v>
      </c>
      <c r="H102" s="203">
        <v>11.086</v>
      </c>
      <c r="I102" s="204"/>
      <c r="J102" s="205">
        <f>ROUND(I102*H102,2)</f>
        <v>0</v>
      </c>
      <c r="K102" s="206"/>
      <c r="L102" s="45"/>
      <c r="M102" s="207" t="s">
        <v>19</v>
      </c>
      <c r="N102" s="208" t="s">
        <v>40</v>
      </c>
      <c r="O102" s="85"/>
      <c r="P102" s="209">
        <f>O102*H102</f>
        <v>0</v>
      </c>
      <c r="Q102" s="209">
        <v>0</v>
      </c>
      <c r="R102" s="209">
        <f>Q102*H102</f>
        <v>0</v>
      </c>
      <c r="S102" s="209">
        <v>0</v>
      </c>
      <c r="T102" s="210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1" t="s">
        <v>120</v>
      </c>
      <c r="AT102" s="211" t="s">
        <v>116</v>
      </c>
      <c r="AU102" s="211" t="s">
        <v>76</v>
      </c>
      <c r="AY102" s="18" t="s">
        <v>114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8" t="s">
        <v>74</v>
      </c>
      <c r="BK102" s="212">
        <f>ROUND(I102*H102,2)</f>
        <v>0</v>
      </c>
      <c r="BL102" s="18" t="s">
        <v>120</v>
      </c>
      <c r="BM102" s="211" t="s">
        <v>142</v>
      </c>
    </row>
    <row r="103" s="2" customFormat="1">
      <c r="A103" s="39"/>
      <c r="B103" s="40"/>
      <c r="C103" s="41"/>
      <c r="D103" s="213" t="s">
        <v>122</v>
      </c>
      <c r="E103" s="41"/>
      <c r="F103" s="214" t="s">
        <v>143</v>
      </c>
      <c r="G103" s="41"/>
      <c r="H103" s="41"/>
      <c r="I103" s="215"/>
      <c r="J103" s="41"/>
      <c r="K103" s="41"/>
      <c r="L103" s="45"/>
      <c r="M103" s="216"/>
      <c r="N103" s="217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122</v>
      </c>
      <c r="AU103" s="18" t="s">
        <v>76</v>
      </c>
    </row>
    <row r="104" s="2" customFormat="1">
      <c r="A104" s="39"/>
      <c r="B104" s="40"/>
      <c r="C104" s="41"/>
      <c r="D104" s="218" t="s">
        <v>124</v>
      </c>
      <c r="E104" s="41"/>
      <c r="F104" s="219" t="s">
        <v>144</v>
      </c>
      <c r="G104" s="41"/>
      <c r="H104" s="41"/>
      <c r="I104" s="215"/>
      <c r="J104" s="41"/>
      <c r="K104" s="41"/>
      <c r="L104" s="45"/>
      <c r="M104" s="216"/>
      <c r="N104" s="217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76</v>
      </c>
    </row>
    <row r="105" s="13" customFormat="1">
      <c r="A105" s="13"/>
      <c r="B105" s="220"/>
      <c r="C105" s="221"/>
      <c r="D105" s="213" t="s">
        <v>145</v>
      </c>
      <c r="E105" s="222" t="s">
        <v>19</v>
      </c>
      <c r="F105" s="223" t="s">
        <v>146</v>
      </c>
      <c r="G105" s="221"/>
      <c r="H105" s="222" t="s">
        <v>19</v>
      </c>
      <c r="I105" s="224"/>
      <c r="J105" s="221"/>
      <c r="K105" s="221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145</v>
      </c>
      <c r="AU105" s="229" t="s">
        <v>76</v>
      </c>
      <c r="AV105" s="13" t="s">
        <v>74</v>
      </c>
      <c r="AW105" s="13" t="s">
        <v>31</v>
      </c>
      <c r="AX105" s="13" t="s">
        <v>69</v>
      </c>
      <c r="AY105" s="229" t="s">
        <v>114</v>
      </c>
    </row>
    <row r="106" s="14" customFormat="1">
      <c r="A106" s="14"/>
      <c r="B106" s="230"/>
      <c r="C106" s="231"/>
      <c r="D106" s="213" t="s">
        <v>145</v>
      </c>
      <c r="E106" s="232" t="s">
        <v>19</v>
      </c>
      <c r="F106" s="233" t="s">
        <v>147</v>
      </c>
      <c r="G106" s="231"/>
      <c r="H106" s="234">
        <v>9.1050000000000004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145</v>
      </c>
      <c r="AU106" s="240" t="s">
        <v>76</v>
      </c>
      <c r="AV106" s="14" t="s">
        <v>76</v>
      </c>
      <c r="AW106" s="14" t="s">
        <v>31</v>
      </c>
      <c r="AX106" s="14" t="s">
        <v>69</v>
      </c>
      <c r="AY106" s="240" t="s">
        <v>114</v>
      </c>
    </row>
    <row r="107" s="13" customFormat="1">
      <c r="A107" s="13"/>
      <c r="B107" s="220"/>
      <c r="C107" s="221"/>
      <c r="D107" s="213" t="s">
        <v>145</v>
      </c>
      <c r="E107" s="222" t="s">
        <v>19</v>
      </c>
      <c r="F107" s="223" t="s">
        <v>148</v>
      </c>
      <c r="G107" s="221"/>
      <c r="H107" s="222" t="s">
        <v>19</v>
      </c>
      <c r="I107" s="224"/>
      <c r="J107" s="221"/>
      <c r="K107" s="221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145</v>
      </c>
      <c r="AU107" s="229" t="s">
        <v>76</v>
      </c>
      <c r="AV107" s="13" t="s">
        <v>74</v>
      </c>
      <c r="AW107" s="13" t="s">
        <v>31</v>
      </c>
      <c r="AX107" s="13" t="s">
        <v>69</v>
      </c>
      <c r="AY107" s="229" t="s">
        <v>114</v>
      </c>
    </row>
    <row r="108" s="14" customFormat="1">
      <c r="A108" s="14"/>
      <c r="B108" s="230"/>
      <c r="C108" s="231"/>
      <c r="D108" s="213" t="s">
        <v>145</v>
      </c>
      <c r="E108" s="232" t="s">
        <v>19</v>
      </c>
      <c r="F108" s="233" t="s">
        <v>149</v>
      </c>
      <c r="G108" s="231"/>
      <c r="H108" s="234">
        <v>1.9810000000000001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145</v>
      </c>
      <c r="AU108" s="240" t="s">
        <v>76</v>
      </c>
      <c r="AV108" s="14" t="s">
        <v>76</v>
      </c>
      <c r="AW108" s="14" t="s">
        <v>31</v>
      </c>
      <c r="AX108" s="14" t="s">
        <v>69</v>
      </c>
      <c r="AY108" s="240" t="s">
        <v>114</v>
      </c>
    </row>
    <row r="109" s="15" customFormat="1">
      <c r="A109" s="15"/>
      <c r="B109" s="241"/>
      <c r="C109" s="242"/>
      <c r="D109" s="213" t="s">
        <v>145</v>
      </c>
      <c r="E109" s="243" t="s">
        <v>19</v>
      </c>
      <c r="F109" s="244" t="s">
        <v>150</v>
      </c>
      <c r="G109" s="242"/>
      <c r="H109" s="245">
        <v>11.086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1" t="s">
        <v>145</v>
      </c>
      <c r="AU109" s="251" t="s">
        <v>76</v>
      </c>
      <c r="AV109" s="15" t="s">
        <v>120</v>
      </c>
      <c r="AW109" s="15" t="s">
        <v>31</v>
      </c>
      <c r="AX109" s="15" t="s">
        <v>74</v>
      </c>
      <c r="AY109" s="251" t="s">
        <v>114</v>
      </c>
    </row>
    <row r="110" s="2" customFormat="1" ht="33" customHeight="1">
      <c r="A110" s="39"/>
      <c r="B110" s="40"/>
      <c r="C110" s="199" t="s">
        <v>151</v>
      </c>
      <c r="D110" s="199" t="s">
        <v>116</v>
      </c>
      <c r="E110" s="200" t="s">
        <v>152</v>
      </c>
      <c r="F110" s="201" t="s">
        <v>153</v>
      </c>
      <c r="G110" s="202" t="s">
        <v>141</v>
      </c>
      <c r="H110" s="203">
        <v>4.3680000000000003</v>
      </c>
      <c r="I110" s="204"/>
      <c r="J110" s="205">
        <f>ROUND(I110*H110,2)</f>
        <v>0</v>
      </c>
      <c r="K110" s="206"/>
      <c r="L110" s="45"/>
      <c r="M110" s="207" t="s">
        <v>19</v>
      </c>
      <c r="N110" s="208" t="s">
        <v>40</v>
      </c>
      <c r="O110" s="85"/>
      <c r="P110" s="209">
        <f>O110*H110</f>
        <v>0</v>
      </c>
      <c r="Q110" s="209">
        <v>0</v>
      </c>
      <c r="R110" s="209">
        <f>Q110*H110</f>
        <v>0</v>
      </c>
      <c r="S110" s="209">
        <v>0</v>
      </c>
      <c r="T110" s="210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1" t="s">
        <v>120</v>
      </c>
      <c r="AT110" s="211" t="s">
        <v>116</v>
      </c>
      <c r="AU110" s="211" t="s">
        <v>76</v>
      </c>
      <c r="AY110" s="18" t="s">
        <v>114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8" t="s">
        <v>74</v>
      </c>
      <c r="BK110" s="212">
        <f>ROUND(I110*H110,2)</f>
        <v>0</v>
      </c>
      <c r="BL110" s="18" t="s">
        <v>120</v>
      </c>
      <c r="BM110" s="211" t="s">
        <v>154</v>
      </c>
    </row>
    <row r="111" s="2" customFormat="1">
      <c r="A111" s="39"/>
      <c r="B111" s="40"/>
      <c r="C111" s="41"/>
      <c r="D111" s="213" t="s">
        <v>122</v>
      </c>
      <c r="E111" s="41"/>
      <c r="F111" s="214" t="s">
        <v>155</v>
      </c>
      <c r="G111" s="41"/>
      <c r="H111" s="41"/>
      <c r="I111" s="215"/>
      <c r="J111" s="41"/>
      <c r="K111" s="41"/>
      <c r="L111" s="45"/>
      <c r="M111" s="216"/>
      <c r="N111" s="217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122</v>
      </c>
      <c r="AU111" s="18" t="s">
        <v>76</v>
      </c>
    </row>
    <row r="112" s="2" customFormat="1">
      <c r="A112" s="39"/>
      <c r="B112" s="40"/>
      <c r="C112" s="41"/>
      <c r="D112" s="218" t="s">
        <v>124</v>
      </c>
      <c r="E112" s="41"/>
      <c r="F112" s="219" t="s">
        <v>156</v>
      </c>
      <c r="G112" s="41"/>
      <c r="H112" s="41"/>
      <c r="I112" s="215"/>
      <c r="J112" s="41"/>
      <c r="K112" s="41"/>
      <c r="L112" s="45"/>
      <c r="M112" s="216"/>
      <c r="N112" s="217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124</v>
      </c>
      <c r="AU112" s="18" t="s">
        <v>76</v>
      </c>
    </row>
    <row r="113" s="13" customFormat="1">
      <c r="A113" s="13"/>
      <c r="B113" s="220"/>
      <c r="C113" s="221"/>
      <c r="D113" s="213" t="s">
        <v>145</v>
      </c>
      <c r="E113" s="222" t="s">
        <v>19</v>
      </c>
      <c r="F113" s="223" t="s">
        <v>157</v>
      </c>
      <c r="G113" s="221"/>
      <c r="H113" s="222" t="s">
        <v>19</v>
      </c>
      <c r="I113" s="224"/>
      <c r="J113" s="221"/>
      <c r="K113" s="221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145</v>
      </c>
      <c r="AU113" s="229" t="s">
        <v>76</v>
      </c>
      <c r="AV113" s="13" t="s">
        <v>74</v>
      </c>
      <c r="AW113" s="13" t="s">
        <v>31</v>
      </c>
      <c r="AX113" s="13" t="s">
        <v>69</v>
      </c>
      <c r="AY113" s="229" t="s">
        <v>114</v>
      </c>
    </row>
    <row r="114" s="14" customFormat="1">
      <c r="A114" s="14"/>
      <c r="B114" s="230"/>
      <c r="C114" s="231"/>
      <c r="D114" s="213" t="s">
        <v>145</v>
      </c>
      <c r="E114" s="232" t="s">
        <v>19</v>
      </c>
      <c r="F114" s="233" t="s">
        <v>158</v>
      </c>
      <c r="G114" s="231"/>
      <c r="H114" s="234">
        <v>3.6000000000000001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145</v>
      </c>
      <c r="AU114" s="240" t="s">
        <v>76</v>
      </c>
      <c r="AV114" s="14" t="s">
        <v>76</v>
      </c>
      <c r="AW114" s="14" t="s">
        <v>31</v>
      </c>
      <c r="AX114" s="14" t="s">
        <v>69</v>
      </c>
      <c r="AY114" s="240" t="s">
        <v>114</v>
      </c>
    </row>
    <row r="115" s="13" customFormat="1">
      <c r="A115" s="13"/>
      <c r="B115" s="220"/>
      <c r="C115" s="221"/>
      <c r="D115" s="213" t="s">
        <v>145</v>
      </c>
      <c r="E115" s="222" t="s">
        <v>19</v>
      </c>
      <c r="F115" s="223" t="s">
        <v>159</v>
      </c>
      <c r="G115" s="221"/>
      <c r="H115" s="222" t="s">
        <v>19</v>
      </c>
      <c r="I115" s="224"/>
      <c r="J115" s="221"/>
      <c r="K115" s="221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145</v>
      </c>
      <c r="AU115" s="229" t="s">
        <v>76</v>
      </c>
      <c r="AV115" s="13" t="s">
        <v>74</v>
      </c>
      <c r="AW115" s="13" t="s">
        <v>31</v>
      </c>
      <c r="AX115" s="13" t="s">
        <v>69</v>
      </c>
      <c r="AY115" s="229" t="s">
        <v>114</v>
      </c>
    </row>
    <row r="116" s="14" customFormat="1">
      <c r="A116" s="14"/>
      <c r="B116" s="230"/>
      <c r="C116" s="231"/>
      <c r="D116" s="213" t="s">
        <v>145</v>
      </c>
      <c r="E116" s="232" t="s">
        <v>19</v>
      </c>
      <c r="F116" s="233" t="s">
        <v>160</v>
      </c>
      <c r="G116" s="231"/>
      <c r="H116" s="234">
        <v>0.76800000000000002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145</v>
      </c>
      <c r="AU116" s="240" t="s">
        <v>76</v>
      </c>
      <c r="AV116" s="14" t="s">
        <v>76</v>
      </c>
      <c r="AW116" s="14" t="s">
        <v>31</v>
      </c>
      <c r="AX116" s="14" t="s">
        <v>69</v>
      </c>
      <c r="AY116" s="240" t="s">
        <v>114</v>
      </c>
    </row>
    <row r="117" s="15" customFormat="1">
      <c r="A117" s="15"/>
      <c r="B117" s="241"/>
      <c r="C117" s="242"/>
      <c r="D117" s="213" t="s">
        <v>145</v>
      </c>
      <c r="E117" s="243" t="s">
        <v>19</v>
      </c>
      <c r="F117" s="244" t="s">
        <v>150</v>
      </c>
      <c r="G117" s="242"/>
      <c r="H117" s="245">
        <v>4.3680000000000003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1" t="s">
        <v>145</v>
      </c>
      <c r="AU117" s="251" t="s">
        <v>76</v>
      </c>
      <c r="AV117" s="15" t="s">
        <v>120</v>
      </c>
      <c r="AW117" s="15" t="s">
        <v>31</v>
      </c>
      <c r="AX117" s="15" t="s">
        <v>74</v>
      </c>
      <c r="AY117" s="251" t="s">
        <v>114</v>
      </c>
    </row>
    <row r="118" s="2" customFormat="1" ht="33" customHeight="1">
      <c r="A118" s="39"/>
      <c r="B118" s="40"/>
      <c r="C118" s="199" t="s">
        <v>161</v>
      </c>
      <c r="D118" s="199" t="s">
        <v>116</v>
      </c>
      <c r="E118" s="200" t="s">
        <v>162</v>
      </c>
      <c r="F118" s="201" t="s">
        <v>163</v>
      </c>
      <c r="G118" s="202" t="s">
        <v>141</v>
      </c>
      <c r="H118" s="203">
        <v>30</v>
      </c>
      <c r="I118" s="204"/>
      <c r="J118" s="205">
        <f>ROUND(I118*H118,2)</f>
        <v>0</v>
      </c>
      <c r="K118" s="206"/>
      <c r="L118" s="45"/>
      <c r="M118" s="207" t="s">
        <v>19</v>
      </c>
      <c r="N118" s="208" t="s">
        <v>40</v>
      </c>
      <c r="O118" s="85"/>
      <c r="P118" s="209">
        <f>O118*H118</f>
        <v>0</v>
      </c>
      <c r="Q118" s="209">
        <v>0</v>
      </c>
      <c r="R118" s="209">
        <f>Q118*H118</f>
        <v>0</v>
      </c>
      <c r="S118" s="209">
        <v>0</v>
      </c>
      <c r="T118" s="210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1" t="s">
        <v>120</v>
      </c>
      <c r="AT118" s="211" t="s">
        <v>116</v>
      </c>
      <c r="AU118" s="211" t="s">
        <v>76</v>
      </c>
      <c r="AY118" s="18" t="s">
        <v>114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18" t="s">
        <v>74</v>
      </c>
      <c r="BK118" s="212">
        <f>ROUND(I118*H118,2)</f>
        <v>0</v>
      </c>
      <c r="BL118" s="18" t="s">
        <v>120</v>
      </c>
      <c r="BM118" s="211" t="s">
        <v>164</v>
      </c>
    </row>
    <row r="119" s="2" customFormat="1">
      <c r="A119" s="39"/>
      <c r="B119" s="40"/>
      <c r="C119" s="41"/>
      <c r="D119" s="213" t="s">
        <v>122</v>
      </c>
      <c r="E119" s="41"/>
      <c r="F119" s="214" t="s">
        <v>165</v>
      </c>
      <c r="G119" s="41"/>
      <c r="H119" s="41"/>
      <c r="I119" s="215"/>
      <c r="J119" s="41"/>
      <c r="K119" s="41"/>
      <c r="L119" s="45"/>
      <c r="M119" s="216"/>
      <c r="N119" s="217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122</v>
      </c>
      <c r="AU119" s="18" t="s">
        <v>76</v>
      </c>
    </row>
    <row r="120" s="2" customFormat="1">
      <c r="A120" s="39"/>
      <c r="B120" s="40"/>
      <c r="C120" s="41"/>
      <c r="D120" s="218" t="s">
        <v>124</v>
      </c>
      <c r="E120" s="41"/>
      <c r="F120" s="219" t="s">
        <v>166</v>
      </c>
      <c r="G120" s="41"/>
      <c r="H120" s="41"/>
      <c r="I120" s="215"/>
      <c r="J120" s="41"/>
      <c r="K120" s="41"/>
      <c r="L120" s="45"/>
      <c r="M120" s="216"/>
      <c r="N120" s="217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124</v>
      </c>
      <c r="AU120" s="18" t="s">
        <v>76</v>
      </c>
    </row>
    <row r="121" s="14" customFormat="1">
      <c r="A121" s="14"/>
      <c r="B121" s="230"/>
      <c r="C121" s="231"/>
      <c r="D121" s="213" t="s">
        <v>145</v>
      </c>
      <c r="E121" s="232" t="s">
        <v>19</v>
      </c>
      <c r="F121" s="233" t="s">
        <v>167</v>
      </c>
      <c r="G121" s="231"/>
      <c r="H121" s="234">
        <v>30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145</v>
      </c>
      <c r="AU121" s="240" t="s">
        <v>76</v>
      </c>
      <c r="AV121" s="14" t="s">
        <v>76</v>
      </c>
      <c r="AW121" s="14" t="s">
        <v>31</v>
      </c>
      <c r="AX121" s="14" t="s">
        <v>74</v>
      </c>
      <c r="AY121" s="240" t="s">
        <v>114</v>
      </c>
    </row>
    <row r="122" s="2" customFormat="1" ht="24.15" customHeight="1">
      <c r="A122" s="39"/>
      <c r="B122" s="40"/>
      <c r="C122" s="199" t="s">
        <v>168</v>
      </c>
      <c r="D122" s="199" t="s">
        <v>116</v>
      </c>
      <c r="E122" s="200" t="s">
        <v>169</v>
      </c>
      <c r="F122" s="201" t="s">
        <v>170</v>
      </c>
      <c r="G122" s="202" t="s">
        <v>141</v>
      </c>
      <c r="H122" s="203">
        <v>3.8399999999999999</v>
      </c>
      <c r="I122" s="204"/>
      <c r="J122" s="205">
        <f>ROUND(I122*H122,2)</f>
        <v>0</v>
      </c>
      <c r="K122" s="206"/>
      <c r="L122" s="45"/>
      <c r="M122" s="207" t="s">
        <v>19</v>
      </c>
      <c r="N122" s="208" t="s">
        <v>40</v>
      </c>
      <c r="O122" s="85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1" t="s">
        <v>120</v>
      </c>
      <c r="AT122" s="211" t="s">
        <v>116</v>
      </c>
      <c r="AU122" s="211" t="s">
        <v>76</v>
      </c>
      <c r="AY122" s="18" t="s">
        <v>114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8" t="s">
        <v>74</v>
      </c>
      <c r="BK122" s="212">
        <f>ROUND(I122*H122,2)</f>
        <v>0</v>
      </c>
      <c r="BL122" s="18" t="s">
        <v>120</v>
      </c>
      <c r="BM122" s="211" t="s">
        <v>171</v>
      </c>
    </row>
    <row r="123" s="2" customFormat="1">
      <c r="A123" s="39"/>
      <c r="B123" s="40"/>
      <c r="C123" s="41"/>
      <c r="D123" s="213" t="s">
        <v>122</v>
      </c>
      <c r="E123" s="41"/>
      <c r="F123" s="214" t="s">
        <v>172</v>
      </c>
      <c r="G123" s="41"/>
      <c r="H123" s="41"/>
      <c r="I123" s="215"/>
      <c r="J123" s="41"/>
      <c r="K123" s="41"/>
      <c r="L123" s="45"/>
      <c r="M123" s="216"/>
      <c r="N123" s="217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122</v>
      </c>
      <c r="AU123" s="18" t="s">
        <v>76</v>
      </c>
    </row>
    <row r="124" s="2" customFormat="1">
      <c r="A124" s="39"/>
      <c r="B124" s="40"/>
      <c r="C124" s="41"/>
      <c r="D124" s="218" t="s">
        <v>124</v>
      </c>
      <c r="E124" s="41"/>
      <c r="F124" s="219" t="s">
        <v>173</v>
      </c>
      <c r="G124" s="41"/>
      <c r="H124" s="41"/>
      <c r="I124" s="215"/>
      <c r="J124" s="41"/>
      <c r="K124" s="41"/>
      <c r="L124" s="45"/>
      <c r="M124" s="216"/>
      <c r="N124" s="217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124</v>
      </c>
      <c r="AU124" s="18" t="s">
        <v>76</v>
      </c>
    </row>
    <row r="125" s="13" customFormat="1">
      <c r="A125" s="13"/>
      <c r="B125" s="220"/>
      <c r="C125" s="221"/>
      <c r="D125" s="213" t="s">
        <v>145</v>
      </c>
      <c r="E125" s="222" t="s">
        <v>19</v>
      </c>
      <c r="F125" s="223" t="s">
        <v>174</v>
      </c>
      <c r="G125" s="221"/>
      <c r="H125" s="222" t="s">
        <v>19</v>
      </c>
      <c r="I125" s="224"/>
      <c r="J125" s="221"/>
      <c r="K125" s="221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145</v>
      </c>
      <c r="AU125" s="229" t="s">
        <v>76</v>
      </c>
      <c r="AV125" s="13" t="s">
        <v>74</v>
      </c>
      <c r="AW125" s="13" t="s">
        <v>31</v>
      </c>
      <c r="AX125" s="13" t="s">
        <v>69</v>
      </c>
      <c r="AY125" s="229" t="s">
        <v>114</v>
      </c>
    </row>
    <row r="126" s="14" customFormat="1">
      <c r="A126" s="14"/>
      <c r="B126" s="230"/>
      <c r="C126" s="231"/>
      <c r="D126" s="213" t="s">
        <v>145</v>
      </c>
      <c r="E126" s="232" t="s">
        <v>19</v>
      </c>
      <c r="F126" s="233" t="s">
        <v>175</v>
      </c>
      <c r="G126" s="231"/>
      <c r="H126" s="234">
        <v>3.8399999999999999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145</v>
      </c>
      <c r="AU126" s="240" t="s">
        <v>76</v>
      </c>
      <c r="AV126" s="14" t="s">
        <v>76</v>
      </c>
      <c r="AW126" s="14" t="s">
        <v>31</v>
      </c>
      <c r="AX126" s="14" t="s">
        <v>74</v>
      </c>
      <c r="AY126" s="240" t="s">
        <v>114</v>
      </c>
    </row>
    <row r="127" s="2" customFormat="1" ht="24.15" customHeight="1">
      <c r="A127" s="39"/>
      <c r="B127" s="40"/>
      <c r="C127" s="199" t="s">
        <v>176</v>
      </c>
      <c r="D127" s="199" t="s">
        <v>116</v>
      </c>
      <c r="E127" s="200" t="s">
        <v>177</v>
      </c>
      <c r="F127" s="201" t="s">
        <v>178</v>
      </c>
      <c r="G127" s="202" t="s">
        <v>141</v>
      </c>
      <c r="H127" s="203">
        <v>5.4800000000000004</v>
      </c>
      <c r="I127" s="204"/>
      <c r="J127" s="205">
        <f>ROUND(I127*H127,2)</f>
        <v>0</v>
      </c>
      <c r="K127" s="206"/>
      <c r="L127" s="45"/>
      <c r="M127" s="207" t="s">
        <v>19</v>
      </c>
      <c r="N127" s="208" t="s">
        <v>40</v>
      </c>
      <c r="O127" s="85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1" t="s">
        <v>120</v>
      </c>
      <c r="AT127" s="211" t="s">
        <v>116</v>
      </c>
      <c r="AU127" s="211" t="s">
        <v>76</v>
      </c>
      <c r="AY127" s="18" t="s">
        <v>114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8" t="s">
        <v>74</v>
      </c>
      <c r="BK127" s="212">
        <f>ROUND(I127*H127,2)</f>
        <v>0</v>
      </c>
      <c r="BL127" s="18" t="s">
        <v>120</v>
      </c>
      <c r="BM127" s="211" t="s">
        <v>179</v>
      </c>
    </row>
    <row r="128" s="2" customFormat="1">
      <c r="A128" s="39"/>
      <c r="B128" s="40"/>
      <c r="C128" s="41"/>
      <c r="D128" s="213" t="s">
        <v>122</v>
      </c>
      <c r="E128" s="41"/>
      <c r="F128" s="214" t="s">
        <v>180</v>
      </c>
      <c r="G128" s="41"/>
      <c r="H128" s="41"/>
      <c r="I128" s="215"/>
      <c r="J128" s="41"/>
      <c r="K128" s="41"/>
      <c r="L128" s="45"/>
      <c r="M128" s="216"/>
      <c r="N128" s="217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122</v>
      </c>
      <c r="AU128" s="18" t="s">
        <v>76</v>
      </c>
    </row>
    <row r="129" s="2" customFormat="1">
      <c r="A129" s="39"/>
      <c r="B129" s="40"/>
      <c r="C129" s="41"/>
      <c r="D129" s="218" t="s">
        <v>124</v>
      </c>
      <c r="E129" s="41"/>
      <c r="F129" s="219" t="s">
        <v>181</v>
      </c>
      <c r="G129" s="41"/>
      <c r="H129" s="41"/>
      <c r="I129" s="215"/>
      <c r="J129" s="41"/>
      <c r="K129" s="41"/>
      <c r="L129" s="45"/>
      <c r="M129" s="216"/>
      <c r="N129" s="217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124</v>
      </c>
      <c r="AU129" s="18" t="s">
        <v>76</v>
      </c>
    </row>
    <row r="130" s="13" customFormat="1">
      <c r="A130" s="13"/>
      <c r="B130" s="220"/>
      <c r="C130" s="221"/>
      <c r="D130" s="213" t="s">
        <v>145</v>
      </c>
      <c r="E130" s="222" t="s">
        <v>19</v>
      </c>
      <c r="F130" s="223" t="s">
        <v>182</v>
      </c>
      <c r="G130" s="221"/>
      <c r="H130" s="222" t="s">
        <v>19</v>
      </c>
      <c r="I130" s="224"/>
      <c r="J130" s="221"/>
      <c r="K130" s="221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145</v>
      </c>
      <c r="AU130" s="229" t="s">
        <v>76</v>
      </c>
      <c r="AV130" s="13" t="s">
        <v>74</v>
      </c>
      <c r="AW130" s="13" t="s">
        <v>31</v>
      </c>
      <c r="AX130" s="13" t="s">
        <v>69</v>
      </c>
      <c r="AY130" s="229" t="s">
        <v>114</v>
      </c>
    </row>
    <row r="131" s="14" customFormat="1">
      <c r="A131" s="14"/>
      <c r="B131" s="230"/>
      <c r="C131" s="231"/>
      <c r="D131" s="213" t="s">
        <v>145</v>
      </c>
      <c r="E131" s="232" t="s">
        <v>19</v>
      </c>
      <c r="F131" s="233" t="s">
        <v>183</v>
      </c>
      <c r="G131" s="231"/>
      <c r="H131" s="234">
        <v>5.4800000000000004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145</v>
      </c>
      <c r="AU131" s="240" t="s">
        <v>76</v>
      </c>
      <c r="AV131" s="14" t="s">
        <v>76</v>
      </c>
      <c r="AW131" s="14" t="s">
        <v>31</v>
      </c>
      <c r="AX131" s="14" t="s">
        <v>74</v>
      </c>
      <c r="AY131" s="240" t="s">
        <v>114</v>
      </c>
    </row>
    <row r="132" s="2" customFormat="1" ht="21.75" customHeight="1">
      <c r="A132" s="39"/>
      <c r="B132" s="40"/>
      <c r="C132" s="199" t="s">
        <v>184</v>
      </c>
      <c r="D132" s="199" t="s">
        <v>116</v>
      </c>
      <c r="E132" s="200" t="s">
        <v>185</v>
      </c>
      <c r="F132" s="201" t="s">
        <v>186</v>
      </c>
      <c r="G132" s="202" t="s">
        <v>141</v>
      </c>
      <c r="H132" s="203">
        <v>4.7999999999999998</v>
      </c>
      <c r="I132" s="204"/>
      <c r="J132" s="205">
        <f>ROUND(I132*H132,2)</f>
        <v>0</v>
      </c>
      <c r="K132" s="206"/>
      <c r="L132" s="45"/>
      <c r="M132" s="207" t="s">
        <v>19</v>
      </c>
      <c r="N132" s="208" t="s">
        <v>40</v>
      </c>
      <c r="O132" s="85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1" t="s">
        <v>120</v>
      </c>
      <c r="AT132" s="211" t="s">
        <v>116</v>
      </c>
      <c r="AU132" s="211" t="s">
        <v>76</v>
      </c>
      <c r="AY132" s="18" t="s">
        <v>114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8" t="s">
        <v>74</v>
      </c>
      <c r="BK132" s="212">
        <f>ROUND(I132*H132,2)</f>
        <v>0</v>
      </c>
      <c r="BL132" s="18" t="s">
        <v>120</v>
      </c>
      <c r="BM132" s="211" t="s">
        <v>187</v>
      </c>
    </row>
    <row r="133" s="2" customFormat="1">
      <c r="A133" s="39"/>
      <c r="B133" s="40"/>
      <c r="C133" s="41"/>
      <c r="D133" s="213" t="s">
        <v>122</v>
      </c>
      <c r="E133" s="41"/>
      <c r="F133" s="214" t="s">
        <v>188</v>
      </c>
      <c r="G133" s="41"/>
      <c r="H133" s="41"/>
      <c r="I133" s="215"/>
      <c r="J133" s="41"/>
      <c r="K133" s="41"/>
      <c r="L133" s="45"/>
      <c r="M133" s="216"/>
      <c r="N133" s="217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122</v>
      </c>
      <c r="AU133" s="18" t="s">
        <v>76</v>
      </c>
    </row>
    <row r="134" s="2" customFormat="1">
      <c r="A134" s="39"/>
      <c r="B134" s="40"/>
      <c r="C134" s="41"/>
      <c r="D134" s="218" t="s">
        <v>124</v>
      </c>
      <c r="E134" s="41"/>
      <c r="F134" s="219" t="s">
        <v>189</v>
      </c>
      <c r="G134" s="41"/>
      <c r="H134" s="41"/>
      <c r="I134" s="215"/>
      <c r="J134" s="41"/>
      <c r="K134" s="41"/>
      <c r="L134" s="45"/>
      <c r="M134" s="216"/>
      <c r="N134" s="217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124</v>
      </c>
      <c r="AU134" s="18" t="s">
        <v>76</v>
      </c>
    </row>
    <row r="135" s="14" customFormat="1">
      <c r="A135" s="14"/>
      <c r="B135" s="230"/>
      <c r="C135" s="231"/>
      <c r="D135" s="213" t="s">
        <v>145</v>
      </c>
      <c r="E135" s="232" t="s">
        <v>19</v>
      </c>
      <c r="F135" s="233" t="s">
        <v>190</v>
      </c>
      <c r="G135" s="231"/>
      <c r="H135" s="234">
        <v>4.7999999999999998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0" t="s">
        <v>145</v>
      </c>
      <c r="AU135" s="240" t="s">
        <v>76</v>
      </c>
      <c r="AV135" s="14" t="s">
        <v>76</v>
      </c>
      <c r="AW135" s="14" t="s">
        <v>31</v>
      </c>
      <c r="AX135" s="14" t="s">
        <v>74</v>
      </c>
      <c r="AY135" s="240" t="s">
        <v>114</v>
      </c>
    </row>
    <row r="136" s="2" customFormat="1" ht="24.15" customHeight="1">
      <c r="A136" s="39"/>
      <c r="B136" s="40"/>
      <c r="C136" s="199" t="s">
        <v>191</v>
      </c>
      <c r="D136" s="199" t="s">
        <v>116</v>
      </c>
      <c r="E136" s="200" t="s">
        <v>192</v>
      </c>
      <c r="F136" s="201" t="s">
        <v>193</v>
      </c>
      <c r="G136" s="202" t="s">
        <v>141</v>
      </c>
      <c r="H136" s="203">
        <v>4.7999999999999998</v>
      </c>
      <c r="I136" s="204"/>
      <c r="J136" s="205">
        <f>ROUND(I136*H136,2)</f>
        <v>0</v>
      </c>
      <c r="K136" s="206"/>
      <c r="L136" s="45"/>
      <c r="M136" s="207" t="s">
        <v>19</v>
      </c>
      <c r="N136" s="208" t="s">
        <v>40</v>
      </c>
      <c r="O136" s="85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1" t="s">
        <v>120</v>
      </c>
      <c r="AT136" s="211" t="s">
        <v>116</v>
      </c>
      <c r="AU136" s="211" t="s">
        <v>76</v>
      </c>
      <c r="AY136" s="18" t="s">
        <v>114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8" t="s">
        <v>74</v>
      </c>
      <c r="BK136" s="212">
        <f>ROUND(I136*H136,2)</f>
        <v>0</v>
      </c>
      <c r="BL136" s="18" t="s">
        <v>120</v>
      </c>
      <c r="BM136" s="211" t="s">
        <v>194</v>
      </c>
    </row>
    <row r="137" s="2" customFormat="1">
      <c r="A137" s="39"/>
      <c r="B137" s="40"/>
      <c r="C137" s="41"/>
      <c r="D137" s="213" t="s">
        <v>122</v>
      </c>
      <c r="E137" s="41"/>
      <c r="F137" s="214" t="s">
        <v>195</v>
      </c>
      <c r="G137" s="41"/>
      <c r="H137" s="41"/>
      <c r="I137" s="215"/>
      <c r="J137" s="41"/>
      <c r="K137" s="41"/>
      <c r="L137" s="45"/>
      <c r="M137" s="216"/>
      <c r="N137" s="217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122</v>
      </c>
      <c r="AU137" s="18" t="s">
        <v>76</v>
      </c>
    </row>
    <row r="138" s="2" customFormat="1">
      <c r="A138" s="39"/>
      <c r="B138" s="40"/>
      <c r="C138" s="41"/>
      <c r="D138" s="218" t="s">
        <v>124</v>
      </c>
      <c r="E138" s="41"/>
      <c r="F138" s="219" t="s">
        <v>196</v>
      </c>
      <c r="G138" s="41"/>
      <c r="H138" s="41"/>
      <c r="I138" s="215"/>
      <c r="J138" s="41"/>
      <c r="K138" s="41"/>
      <c r="L138" s="45"/>
      <c r="M138" s="216"/>
      <c r="N138" s="217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124</v>
      </c>
      <c r="AU138" s="18" t="s">
        <v>76</v>
      </c>
    </row>
    <row r="139" s="2" customFormat="1" ht="37.8" customHeight="1">
      <c r="A139" s="39"/>
      <c r="B139" s="40"/>
      <c r="C139" s="199" t="s">
        <v>197</v>
      </c>
      <c r="D139" s="199" t="s">
        <v>116</v>
      </c>
      <c r="E139" s="200" t="s">
        <v>198</v>
      </c>
      <c r="F139" s="201" t="s">
        <v>199</v>
      </c>
      <c r="G139" s="202" t="s">
        <v>141</v>
      </c>
      <c r="H139" s="203">
        <v>24.774000000000001</v>
      </c>
      <c r="I139" s="204"/>
      <c r="J139" s="205">
        <f>ROUND(I139*H139,2)</f>
        <v>0</v>
      </c>
      <c r="K139" s="206"/>
      <c r="L139" s="45"/>
      <c r="M139" s="207" t="s">
        <v>19</v>
      </c>
      <c r="N139" s="208" t="s">
        <v>40</v>
      </c>
      <c r="O139" s="85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1" t="s">
        <v>120</v>
      </c>
      <c r="AT139" s="211" t="s">
        <v>116</v>
      </c>
      <c r="AU139" s="211" t="s">
        <v>76</v>
      </c>
      <c r="AY139" s="18" t="s">
        <v>114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8" t="s">
        <v>74</v>
      </c>
      <c r="BK139" s="212">
        <f>ROUND(I139*H139,2)</f>
        <v>0</v>
      </c>
      <c r="BL139" s="18" t="s">
        <v>120</v>
      </c>
      <c r="BM139" s="211" t="s">
        <v>200</v>
      </c>
    </row>
    <row r="140" s="2" customFormat="1">
      <c r="A140" s="39"/>
      <c r="B140" s="40"/>
      <c r="C140" s="41"/>
      <c r="D140" s="213" t="s">
        <v>122</v>
      </c>
      <c r="E140" s="41"/>
      <c r="F140" s="214" t="s">
        <v>201</v>
      </c>
      <c r="G140" s="41"/>
      <c r="H140" s="41"/>
      <c r="I140" s="215"/>
      <c r="J140" s="41"/>
      <c r="K140" s="41"/>
      <c r="L140" s="45"/>
      <c r="M140" s="216"/>
      <c r="N140" s="217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122</v>
      </c>
      <c r="AU140" s="18" t="s">
        <v>76</v>
      </c>
    </row>
    <row r="141" s="2" customFormat="1">
      <c r="A141" s="39"/>
      <c r="B141" s="40"/>
      <c r="C141" s="41"/>
      <c r="D141" s="218" t="s">
        <v>124</v>
      </c>
      <c r="E141" s="41"/>
      <c r="F141" s="219" t="s">
        <v>202</v>
      </c>
      <c r="G141" s="41"/>
      <c r="H141" s="41"/>
      <c r="I141" s="215"/>
      <c r="J141" s="41"/>
      <c r="K141" s="41"/>
      <c r="L141" s="45"/>
      <c r="M141" s="216"/>
      <c r="N141" s="217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124</v>
      </c>
      <c r="AU141" s="18" t="s">
        <v>76</v>
      </c>
    </row>
    <row r="142" s="14" customFormat="1">
      <c r="A142" s="14"/>
      <c r="B142" s="230"/>
      <c r="C142" s="231"/>
      <c r="D142" s="213" t="s">
        <v>145</v>
      </c>
      <c r="E142" s="232" t="s">
        <v>19</v>
      </c>
      <c r="F142" s="233" t="s">
        <v>203</v>
      </c>
      <c r="G142" s="231"/>
      <c r="H142" s="234">
        <v>24.774000000000001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145</v>
      </c>
      <c r="AU142" s="240" t="s">
        <v>76</v>
      </c>
      <c r="AV142" s="14" t="s">
        <v>76</v>
      </c>
      <c r="AW142" s="14" t="s">
        <v>31</v>
      </c>
      <c r="AX142" s="14" t="s">
        <v>74</v>
      </c>
      <c r="AY142" s="240" t="s">
        <v>114</v>
      </c>
    </row>
    <row r="143" s="2" customFormat="1" ht="37.8" customHeight="1">
      <c r="A143" s="39"/>
      <c r="B143" s="40"/>
      <c r="C143" s="199" t="s">
        <v>204</v>
      </c>
      <c r="D143" s="199" t="s">
        <v>116</v>
      </c>
      <c r="E143" s="200" t="s">
        <v>205</v>
      </c>
      <c r="F143" s="201" t="s">
        <v>206</v>
      </c>
      <c r="G143" s="202" t="s">
        <v>141</v>
      </c>
      <c r="H143" s="203">
        <v>49.548000000000002</v>
      </c>
      <c r="I143" s="204"/>
      <c r="J143" s="205">
        <f>ROUND(I143*H143,2)</f>
        <v>0</v>
      </c>
      <c r="K143" s="206"/>
      <c r="L143" s="45"/>
      <c r="M143" s="207" t="s">
        <v>19</v>
      </c>
      <c r="N143" s="208" t="s">
        <v>40</v>
      </c>
      <c r="O143" s="85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1" t="s">
        <v>120</v>
      </c>
      <c r="AT143" s="211" t="s">
        <v>116</v>
      </c>
      <c r="AU143" s="211" t="s">
        <v>76</v>
      </c>
      <c r="AY143" s="18" t="s">
        <v>114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8" t="s">
        <v>74</v>
      </c>
      <c r="BK143" s="212">
        <f>ROUND(I143*H143,2)</f>
        <v>0</v>
      </c>
      <c r="BL143" s="18" t="s">
        <v>120</v>
      </c>
      <c r="BM143" s="211" t="s">
        <v>207</v>
      </c>
    </row>
    <row r="144" s="2" customFormat="1">
      <c r="A144" s="39"/>
      <c r="B144" s="40"/>
      <c r="C144" s="41"/>
      <c r="D144" s="213" t="s">
        <v>122</v>
      </c>
      <c r="E144" s="41"/>
      <c r="F144" s="214" t="s">
        <v>208</v>
      </c>
      <c r="G144" s="41"/>
      <c r="H144" s="41"/>
      <c r="I144" s="215"/>
      <c r="J144" s="41"/>
      <c r="K144" s="41"/>
      <c r="L144" s="45"/>
      <c r="M144" s="216"/>
      <c r="N144" s="217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122</v>
      </c>
      <c r="AU144" s="18" t="s">
        <v>76</v>
      </c>
    </row>
    <row r="145" s="2" customFormat="1">
      <c r="A145" s="39"/>
      <c r="B145" s="40"/>
      <c r="C145" s="41"/>
      <c r="D145" s="218" t="s">
        <v>124</v>
      </c>
      <c r="E145" s="41"/>
      <c r="F145" s="219" t="s">
        <v>209</v>
      </c>
      <c r="G145" s="41"/>
      <c r="H145" s="41"/>
      <c r="I145" s="215"/>
      <c r="J145" s="41"/>
      <c r="K145" s="41"/>
      <c r="L145" s="45"/>
      <c r="M145" s="216"/>
      <c r="N145" s="217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124</v>
      </c>
      <c r="AU145" s="18" t="s">
        <v>76</v>
      </c>
    </row>
    <row r="146" s="14" customFormat="1">
      <c r="A146" s="14"/>
      <c r="B146" s="230"/>
      <c r="C146" s="231"/>
      <c r="D146" s="213" t="s">
        <v>145</v>
      </c>
      <c r="E146" s="232" t="s">
        <v>19</v>
      </c>
      <c r="F146" s="233" t="s">
        <v>203</v>
      </c>
      <c r="G146" s="231"/>
      <c r="H146" s="234">
        <v>24.774000000000001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145</v>
      </c>
      <c r="AU146" s="240" t="s">
        <v>76</v>
      </c>
      <c r="AV146" s="14" t="s">
        <v>76</v>
      </c>
      <c r="AW146" s="14" t="s">
        <v>31</v>
      </c>
      <c r="AX146" s="14" t="s">
        <v>74</v>
      </c>
      <c r="AY146" s="240" t="s">
        <v>114</v>
      </c>
    </row>
    <row r="147" s="14" customFormat="1">
      <c r="A147" s="14"/>
      <c r="B147" s="230"/>
      <c r="C147" s="231"/>
      <c r="D147" s="213" t="s">
        <v>145</v>
      </c>
      <c r="E147" s="231"/>
      <c r="F147" s="233" t="s">
        <v>210</v>
      </c>
      <c r="G147" s="231"/>
      <c r="H147" s="234">
        <v>49.548000000000002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145</v>
      </c>
      <c r="AU147" s="240" t="s">
        <v>76</v>
      </c>
      <c r="AV147" s="14" t="s">
        <v>76</v>
      </c>
      <c r="AW147" s="14" t="s">
        <v>4</v>
      </c>
      <c r="AX147" s="14" t="s">
        <v>74</v>
      </c>
      <c r="AY147" s="240" t="s">
        <v>114</v>
      </c>
    </row>
    <row r="148" s="2" customFormat="1" ht="24.15" customHeight="1">
      <c r="A148" s="39"/>
      <c r="B148" s="40"/>
      <c r="C148" s="199" t="s">
        <v>211</v>
      </c>
      <c r="D148" s="199" t="s">
        <v>116</v>
      </c>
      <c r="E148" s="200" t="s">
        <v>212</v>
      </c>
      <c r="F148" s="201" t="s">
        <v>213</v>
      </c>
      <c r="G148" s="202" t="s">
        <v>214</v>
      </c>
      <c r="H148" s="203">
        <v>44.593000000000004</v>
      </c>
      <c r="I148" s="204"/>
      <c r="J148" s="205">
        <f>ROUND(I148*H148,2)</f>
        <v>0</v>
      </c>
      <c r="K148" s="206"/>
      <c r="L148" s="45"/>
      <c r="M148" s="207" t="s">
        <v>19</v>
      </c>
      <c r="N148" s="208" t="s">
        <v>40</v>
      </c>
      <c r="O148" s="85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1" t="s">
        <v>120</v>
      </c>
      <c r="AT148" s="211" t="s">
        <v>116</v>
      </c>
      <c r="AU148" s="211" t="s">
        <v>76</v>
      </c>
      <c r="AY148" s="18" t="s">
        <v>114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8" t="s">
        <v>74</v>
      </c>
      <c r="BK148" s="212">
        <f>ROUND(I148*H148,2)</f>
        <v>0</v>
      </c>
      <c r="BL148" s="18" t="s">
        <v>120</v>
      </c>
      <c r="BM148" s="211" t="s">
        <v>215</v>
      </c>
    </row>
    <row r="149" s="2" customFormat="1">
      <c r="A149" s="39"/>
      <c r="B149" s="40"/>
      <c r="C149" s="41"/>
      <c r="D149" s="213" t="s">
        <v>122</v>
      </c>
      <c r="E149" s="41"/>
      <c r="F149" s="214" t="s">
        <v>216</v>
      </c>
      <c r="G149" s="41"/>
      <c r="H149" s="41"/>
      <c r="I149" s="215"/>
      <c r="J149" s="41"/>
      <c r="K149" s="41"/>
      <c r="L149" s="45"/>
      <c r="M149" s="216"/>
      <c r="N149" s="217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122</v>
      </c>
      <c r="AU149" s="18" t="s">
        <v>76</v>
      </c>
    </row>
    <row r="150" s="2" customFormat="1">
      <c r="A150" s="39"/>
      <c r="B150" s="40"/>
      <c r="C150" s="41"/>
      <c r="D150" s="218" t="s">
        <v>124</v>
      </c>
      <c r="E150" s="41"/>
      <c r="F150" s="219" t="s">
        <v>217</v>
      </c>
      <c r="G150" s="41"/>
      <c r="H150" s="41"/>
      <c r="I150" s="215"/>
      <c r="J150" s="41"/>
      <c r="K150" s="41"/>
      <c r="L150" s="45"/>
      <c r="M150" s="216"/>
      <c r="N150" s="217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124</v>
      </c>
      <c r="AU150" s="18" t="s">
        <v>76</v>
      </c>
    </row>
    <row r="151" s="14" customFormat="1">
      <c r="A151" s="14"/>
      <c r="B151" s="230"/>
      <c r="C151" s="231"/>
      <c r="D151" s="213" t="s">
        <v>145</v>
      </c>
      <c r="E151" s="232" t="s">
        <v>19</v>
      </c>
      <c r="F151" s="233" t="s">
        <v>218</v>
      </c>
      <c r="G151" s="231"/>
      <c r="H151" s="234">
        <v>44.593000000000004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145</v>
      </c>
      <c r="AU151" s="240" t="s">
        <v>76</v>
      </c>
      <c r="AV151" s="14" t="s">
        <v>76</v>
      </c>
      <c r="AW151" s="14" t="s">
        <v>31</v>
      </c>
      <c r="AX151" s="14" t="s">
        <v>74</v>
      </c>
      <c r="AY151" s="240" t="s">
        <v>114</v>
      </c>
    </row>
    <row r="152" s="2" customFormat="1" ht="37.8" customHeight="1">
      <c r="A152" s="39"/>
      <c r="B152" s="40"/>
      <c r="C152" s="199" t="s">
        <v>219</v>
      </c>
      <c r="D152" s="199" t="s">
        <v>116</v>
      </c>
      <c r="E152" s="200" t="s">
        <v>220</v>
      </c>
      <c r="F152" s="201" t="s">
        <v>221</v>
      </c>
      <c r="G152" s="202" t="s">
        <v>222</v>
      </c>
      <c r="H152" s="203">
        <v>9.0950000000000006</v>
      </c>
      <c r="I152" s="204"/>
      <c r="J152" s="205">
        <f>ROUND(I152*H152,2)</f>
        <v>0</v>
      </c>
      <c r="K152" s="206"/>
      <c r="L152" s="45"/>
      <c r="M152" s="207" t="s">
        <v>19</v>
      </c>
      <c r="N152" s="208" t="s">
        <v>40</v>
      </c>
      <c r="O152" s="85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1" t="s">
        <v>120</v>
      </c>
      <c r="AT152" s="211" t="s">
        <v>116</v>
      </c>
      <c r="AU152" s="211" t="s">
        <v>76</v>
      </c>
      <c r="AY152" s="18" t="s">
        <v>114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8" t="s">
        <v>74</v>
      </c>
      <c r="BK152" s="212">
        <f>ROUND(I152*H152,2)</f>
        <v>0</v>
      </c>
      <c r="BL152" s="18" t="s">
        <v>120</v>
      </c>
      <c r="BM152" s="211" t="s">
        <v>223</v>
      </c>
    </row>
    <row r="153" s="2" customFormat="1">
      <c r="A153" s="39"/>
      <c r="B153" s="40"/>
      <c r="C153" s="41"/>
      <c r="D153" s="213" t="s">
        <v>122</v>
      </c>
      <c r="E153" s="41"/>
      <c r="F153" s="214" t="s">
        <v>224</v>
      </c>
      <c r="G153" s="41"/>
      <c r="H153" s="41"/>
      <c r="I153" s="215"/>
      <c r="J153" s="41"/>
      <c r="K153" s="41"/>
      <c r="L153" s="45"/>
      <c r="M153" s="216"/>
      <c r="N153" s="217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122</v>
      </c>
      <c r="AU153" s="18" t="s">
        <v>76</v>
      </c>
    </row>
    <row r="154" s="2" customFormat="1">
      <c r="A154" s="39"/>
      <c r="B154" s="40"/>
      <c r="C154" s="41"/>
      <c r="D154" s="218" t="s">
        <v>124</v>
      </c>
      <c r="E154" s="41"/>
      <c r="F154" s="219" t="s">
        <v>225</v>
      </c>
      <c r="G154" s="41"/>
      <c r="H154" s="41"/>
      <c r="I154" s="215"/>
      <c r="J154" s="41"/>
      <c r="K154" s="41"/>
      <c r="L154" s="45"/>
      <c r="M154" s="216"/>
      <c r="N154" s="217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124</v>
      </c>
      <c r="AU154" s="18" t="s">
        <v>76</v>
      </c>
    </row>
    <row r="155" s="13" customFormat="1">
      <c r="A155" s="13"/>
      <c r="B155" s="220"/>
      <c r="C155" s="221"/>
      <c r="D155" s="213" t="s">
        <v>145</v>
      </c>
      <c r="E155" s="222" t="s">
        <v>19</v>
      </c>
      <c r="F155" s="223" t="s">
        <v>146</v>
      </c>
      <c r="G155" s="221"/>
      <c r="H155" s="222" t="s">
        <v>19</v>
      </c>
      <c r="I155" s="224"/>
      <c r="J155" s="221"/>
      <c r="K155" s="221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145</v>
      </c>
      <c r="AU155" s="229" t="s">
        <v>76</v>
      </c>
      <c r="AV155" s="13" t="s">
        <v>74</v>
      </c>
      <c r="AW155" s="13" t="s">
        <v>31</v>
      </c>
      <c r="AX155" s="13" t="s">
        <v>69</v>
      </c>
      <c r="AY155" s="229" t="s">
        <v>114</v>
      </c>
    </row>
    <row r="156" s="14" customFormat="1">
      <c r="A156" s="14"/>
      <c r="B156" s="230"/>
      <c r="C156" s="231"/>
      <c r="D156" s="213" t="s">
        <v>145</v>
      </c>
      <c r="E156" s="232" t="s">
        <v>19</v>
      </c>
      <c r="F156" s="233" t="s">
        <v>226</v>
      </c>
      <c r="G156" s="231"/>
      <c r="H156" s="234">
        <v>9.0950000000000006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145</v>
      </c>
      <c r="AU156" s="240" t="s">
        <v>76</v>
      </c>
      <c r="AV156" s="14" t="s">
        <v>76</v>
      </c>
      <c r="AW156" s="14" t="s">
        <v>31</v>
      </c>
      <c r="AX156" s="14" t="s">
        <v>74</v>
      </c>
      <c r="AY156" s="240" t="s">
        <v>114</v>
      </c>
    </row>
    <row r="157" s="2" customFormat="1" ht="24.15" customHeight="1">
      <c r="A157" s="39"/>
      <c r="B157" s="40"/>
      <c r="C157" s="199" t="s">
        <v>8</v>
      </c>
      <c r="D157" s="199" t="s">
        <v>116</v>
      </c>
      <c r="E157" s="200" t="s">
        <v>227</v>
      </c>
      <c r="F157" s="201" t="s">
        <v>228</v>
      </c>
      <c r="G157" s="202" t="s">
        <v>222</v>
      </c>
      <c r="H157" s="203">
        <v>9.0950000000000006</v>
      </c>
      <c r="I157" s="204"/>
      <c r="J157" s="205">
        <f>ROUND(I157*H157,2)</f>
        <v>0</v>
      </c>
      <c r="K157" s="206"/>
      <c r="L157" s="45"/>
      <c r="M157" s="207" t="s">
        <v>19</v>
      </c>
      <c r="N157" s="208" t="s">
        <v>40</v>
      </c>
      <c r="O157" s="85"/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1" t="s">
        <v>120</v>
      </c>
      <c r="AT157" s="211" t="s">
        <v>116</v>
      </c>
      <c r="AU157" s="211" t="s">
        <v>76</v>
      </c>
      <c r="AY157" s="18" t="s">
        <v>114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8" t="s">
        <v>74</v>
      </c>
      <c r="BK157" s="212">
        <f>ROUND(I157*H157,2)</f>
        <v>0</v>
      </c>
      <c r="BL157" s="18" t="s">
        <v>120</v>
      </c>
      <c r="BM157" s="211" t="s">
        <v>229</v>
      </c>
    </row>
    <row r="158" s="2" customFormat="1">
      <c r="A158" s="39"/>
      <c r="B158" s="40"/>
      <c r="C158" s="41"/>
      <c r="D158" s="213" t="s">
        <v>122</v>
      </c>
      <c r="E158" s="41"/>
      <c r="F158" s="214" t="s">
        <v>230</v>
      </c>
      <c r="G158" s="41"/>
      <c r="H158" s="41"/>
      <c r="I158" s="215"/>
      <c r="J158" s="41"/>
      <c r="K158" s="41"/>
      <c r="L158" s="45"/>
      <c r="M158" s="216"/>
      <c r="N158" s="217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122</v>
      </c>
      <c r="AU158" s="18" t="s">
        <v>76</v>
      </c>
    </row>
    <row r="159" s="2" customFormat="1">
      <c r="A159" s="39"/>
      <c r="B159" s="40"/>
      <c r="C159" s="41"/>
      <c r="D159" s="218" t="s">
        <v>124</v>
      </c>
      <c r="E159" s="41"/>
      <c r="F159" s="219" t="s">
        <v>231</v>
      </c>
      <c r="G159" s="41"/>
      <c r="H159" s="41"/>
      <c r="I159" s="215"/>
      <c r="J159" s="41"/>
      <c r="K159" s="41"/>
      <c r="L159" s="45"/>
      <c r="M159" s="216"/>
      <c r="N159" s="217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124</v>
      </c>
      <c r="AU159" s="18" t="s">
        <v>76</v>
      </c>
    </row>
    <row r="160" s="13" customFormat="1">
      <c r="A160" s="13"/>
      <c r="B160" s="220"/>
      <c r="C160" s="221"/>
      <c r="D160" s="213" t="s">
        <v>145</v>
      </c>
      <c r="E160" s="222" t="s">
        <v>19</v>
      </c>
      <c r="F160" s="223" t="s">
        <v>146</v>
      </c>
      <c r="G160" s="221"/>
      <c r="H160" s="222" t="s">
        <v>19</v>
      </c>
      <c r="I160" s="224"/>
      <c r="J160" s="221"/>
      <c r="K160" s="221"/>
      <c r="L160" s="225"/>
      <c r="M160" s="226"/>
      <c r="N160" s="227"/>
      <c r="O160" s="227"/>
      <c r="P160" s="227"/>
      <c r="Q160" s="227"/>
      <c r="R160" s="227"/>
      <c r="S160" s="227"/>
      <c r="T160" s="22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9" t="s">
        <v>145</v>
      </c>
      <c r="AU160" s="229" t="s">
        <v>76</v>
      </c>
      <c r="AV160" s="13" t="s">
        <v>74</v>
      </c>
      <c r="AW160" s="13" t="s">
        <v>31</v>
      </c>
      <c r="AX160" s="13" t="s">
        <v>69</v>
      </c>
      <c r="AY160" s="229" t="s">
        <v>114</v>
      </c>
    </row>
    <row r="161" s="14" customFormat="1">
      <c r="A161" s="14"/>
      <c r="B161" s="230"/>
      <c r="C161" s="231"/>
      <c r="D161" s="213" t="s">
        <v>145</v>
      </c>
      <c r="E161" s="232" t="s">
        <v>19</v>
      </c>
      <c r="F161" s="233" t="s">
        <v>226</v>
      </c>
      <c r="G161" s="231"/>
      <c r="H161" s="234">
        <v>9.0950000000000006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145</v>
      </c>
      <c r="AU161" s="240" t="s">
        <v>76</v>
      </c>
      <c r="AV161" s="14" t="s">
        <v>76</v>
      </c>
      <c r="AW161" s="14" t="s">
        <v>31</v>
      </c>
      <c r="AX161" s="14" t="s">
        <v>74</v>
      </c>
      <c r="AY161" s="240" t="s">
        <v>114</v>
      </c>
    </row>
    <row r="162" s="2" customFormat="1" ht="24.15" customHeight="1">
      <c r="A162" s="39"/>
      <c r="B162" s="40"/>
      <c r="C162" s="199" t="s">
        <v>232</v>
      </c>
      <c r="D162" s="199" t="s">
        <v>116</v>
      </c>
      <c r="E162" s="200" t="s">
        <v>233</v>
      </c>
      <c r="F162" s="201" t="s">
        <v>234</v>
      </c>
      <c r="G162" s="202" t="s">
        <v>222</v>
      </c>
      <c r="H162" s="203">
        <v>62.710000000000001</v>
      </c>
      <c r="I162" s="204"/>
      <c r="J162" s="205">
        <f>ROUND(I162*H162,2)</f>
        <v>0</v>
      </c>
      <c r="K162" s="206"/>
      <c r="L162" s="45"/>
      <c r="M162" s="207" t="s">
        <v>19</v>
      </c>
      <c r="N162" s="208" t="s">
        <v>40</v>
      </c>
      <c r="O162" s="85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1" t="s">
        <v>120</v>
      </c>
      <c r="AT162" s="211" t="s">
        <v>116</v>
      </c>
      <c r="AU162" s="211" t="s">
        <v>76</v>
      </c>
      <c r="AY162" s="18" t="s">
        <v>114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8" t="s">
        <v>74</v>
      </c>
      <c r="BK162" s="212">
        <f>ROUND(I162*H162,2)</f>
        <v>0</v>
      </c>
      <c r="BL162" s="18" t="s">
        <v>120</v>
      </c>
      <c r="BM162" s="211" t="s">
        <v>235</v>
      </c>
    </row>
    <row r="163" s="2" customFormat="1">
      <c r="A163" s="39"/>
      <c r="B163" s="40"/>
      <c r="C163" s="41"/>
      <c r="D163" s="213" t="s">
        <v>122</v>
      </c>
      <c r="E163" s="41"/>
      <c r="F163" s="214" t="s">
        <v>236</v>
      </c>
      <c r="G163" s="41"/>
      <c r="H163" s="41"/>
      <c r="I163" s="215"/>
      <c r="J163" s="41"/>
      <c r="K163" s="41"/>
      <c r="L163" s="45"/>
      <c r="M163" s="216"/>
      <c r="N163" s="217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122</v>
      </c>
      <c r="AU163" s="18" t="s">
        <v>76</v>
      </c>
    </row>
    <row r="164" s="2" customFormat="1">
      <c r="A164" s="39"/>
      <c r="B164" s="40"/>
      <c r="C164" s="41"/>
      <c r="D164" s="218" t="s">
        <v>124</v>
      </c>
      <c r="E164" s="41"/>
      <c r="F164" s="219" t="s">
        <v>237</v>
      </c>
      <c r="G164" s="41"/>
      <c r="H164" s="41"/>
      <c r="I164" s="215"/>
      <c r="J164" s="41"/>
      <c r="K164" s="41"/>
      <c r="L164" s="45"/>
      <c r="M164" s="216"/>
      <c r="N164" s="217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124</v>
      </c>
      <c r="AU164" s="18" t="s">
        <v>76</v>
      </c>
    </row>
    <row r="165" s="13" customFormat="1">
      <c r="A165" s="13"/>
      <c r="B165" s="220"/>
      <c r="C165" s="221"/>
      <c r="D165" s="213" t="s">
        <v>145</v>
      </c>
      <c r="E165" s="222" t="s">
        <v>19</v>
      </c>
      <c r="F165" s="223" t="s">
        <v>238</v>
      </c>
      <c r="G165" s="221"/>
      <c r="H165" s="222" t="s">
        <v>19</v>
      </c>
      <c r="I165" s="224"/>
      <c r="J165" s="221"/>
      <c r="K165" s="221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145</v>
      </c>
      <c r="AU165" s="229" t="s">
        <v>76</v>
      </c>
      <c r="AV165" s="13" t="s">
        <v>74</v>
      </c>
      <c r="AW165" s="13" t="s">
        <v>31</v>
      </c>
      <c r="AX165" s="13" t="s">
        <v>69</v>
      </c>
      <c r="AY165" s="229" t="s">
        <v>114</v>
      </c>
    </row>
    <row r="166" s="14" customFormat="1">
      <c r="A166" s="14"/>
      <c r="B166" s="230"/>
      <c r="C166" s="231"/>
      <c r="D166" s="213" t="s">
        <v>145</v>
      </c>
      <c r="E166" s="232" t="s">
        <v>19</v>
      </c>
      <c r="F166" s="233" t="s">
        <v>239</v>
      </c>
      <c r="G166" s="231"/>
      <c r="H166" s="234">
        <v>62.710000000000001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145</v>
      </c>
      <c r="AU166" s="240" t="s">
        <v>76</v>
      </c>
      <c r="AV166" s="14" t="s">
        <v>76</v>
      </c>
      <c r="AW166" s="14" t="s">
        <v>31</v>
      </c>
      <c r="AX166" s="14" t="s">
        <v>74</v>
      </c>
      <c r="AY166" s="240" t="s">
        <v>114</v>
      </c>
    </row>
    <row r="167" s="12" customFormat="1" ht="22.8" customHeight="1">
      <c r="A167" s="12"/>
      <c r="B167" s="183"/>
      <c r="C167" s="184"/>
      <c r="D167" s="185" t="s">
        <v>68</v>
      </c>
      <c r="E167" s="197" t="s">
        <v>76</v>
      </c>
      <c r="F167" s="197" t="s">
        <v>240</v>
      </c>
      <c r="G167" s="184"/>
      <c r="H167" s="184"/>
      <c r="I167" s="187"/>
      <c r="J167" s="198">
        <f>BK167</f>
        <v>0</v>
      </c>
      <c r="K167" s="184"/>
      <c r="L167" s="189"/>
      <c r="M167" s="190"/>
      <c r="N167" s="191"/>
      <c r="O167" s="191"/>
      <c r="P167" s="192">
        <f>SUM(P168:P207)</f>
        <v>0</v>
      </c>
      <c r="Q167" s="191"/>
      <c r="R167" s="192">
        <f>SUM(R168:R207)</f>
        <v>32.571576321600006</v>
      </c>
      <c r="S167" s="191"/>
      <c r="T167" s="193">
        <f>SUM(T168:T207)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4" t="s">
        <v>74</v>
      </c>
      <c r="AT167" s="195" t="s">
        <v>68</v>
      </c>
      <c r="AU167" s="195" t="s">
        <v>74</v>
      </c>
      <c r="AY167" s="194" t="s">
        <v>114</v>
      </c>
      <c r="BK167" s="196">
        <f>SUM(BK168:BK207)</f>
        <v>0</v>
      </c>
    </row>
    <row r="168" s="2" customFormat="1" ht="16.5" customHeight="1">
      <c r="A168" s="39"/>
      <c r="B168" s="40"/>
      <c r="C168" s="199" t="s">
        <v>241</v>
      </c>
      <c r="D168" s="199" t="s">
        <v>116</v>
      </c>
      <c r="E168" s="200" t="s">
        <v>242</v>
      </c>
      <c r="F168" s="201" t="s">
        <v>243</v>
      </c>
      <c r="G168" s="202" t="s">
        <v>222</v>
      </c>
      <c r="H168" s="203">
        <v>1.2</v>
      </c>
      <c r="I168" s="204"/>
      <c r="J168" s="205">
        <f>ROUND(I168*H168,2)</f>
        <v>0</v>
      </c>
      <c r="K168" s="206"/>
      <c r="L168" s="45"/>
      <c r="M168" s="207" t="s">
        <v>19</v>
      </c>
      <c r="N168" s="208" t="s">
        <v>40</v>
      </c>
      <c r="O168" s="85"/>
      <c r="P168" s="209">
        <f>O168*H168</f>
        <v>0</v>
      </c>
      <c r="Q168" s="209">
        <v>0.0012979999999999999</v>
      </c>
      <c r="R168" s="209">
        <f>Q168*H168</f>
        <v>0.0015575999999999999</v>
      </c>
      <c r="S168" s="209">
        <v>0</v>
      </c>
      <c r="T168" s="21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1" t="s">
        <v>120</v>
      </c>
      <c r="AT168" s="211" t="s">
        <v>116</v>
      </c>
      <c r="AU168" s="211" t="s">
        <v>76</v>
      </c>
      <c r="AY168" s="18" t="s">
        <v>114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8" t="s">
        <v>74</v>
      </c>
      <c r="BK168" s="212">
        <f>ROUND(I168*H168,2)</f>
        <v>0</v>
      </c>
      <c r="BL168" s="18" t="s">
        <v>120</v>
      </c>
      <c r="BM168" s="211" t="s">
        <v>244</v>
      </c>
    </row>
    <row r="169" s="2" customFormat="1">
      <c r="A169" s="39"/>
      <c r="B169" s="40"/>
      <c r="C169" s="41"/>
      <c r="D169" s="213" t="s">
        <v>122</v>
      </c>
      <c r="E169" s="41"/>
      <c r="F169" s="214" t="s">
        <v>245</v>
      </c>
      <c r="G169" s="41"/>
      <c r="H169" s="41"/>
      <c r="I169" s="215"/>
      <c r="J169" s="41"/>
      <c r="K169" s="41"/>
      <c r="L169" s="45"/>
      <c r="M169" s="216"/>
      <c r="N169" s="217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122</v>
      </c>
      <c r="AU169" s="18" t="s">
        <v>76</v>
      </c>
    </row>
    <row r="170" s="2" customFormat="1">
      <c r="A170" s="39"/>
      <c r="B170" s="40"/>
      <c r="C170" s="41"/>
      <c r="D170" s="218" t="s">
        <v>124</v>
      </c>
      <c r="E170" s="41"/>
      <c r="F170" s="219" t="s">
        <v>246</v>
      </c>
      <c r="G170" s="41"/>
      <c r="H170" s="41"/>
      <c r="I170" s="215"/>
      <c r="J170" s="41"/>
      <c r="K170" s="41"/>
      <c r="L170" s="45"/>
      <c r="M170" s="216"/>
      <c r="N170" s="217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124</v>
      </c>
      <c r="AU170" s="18" t="s">
        <v>76</v>
      </c>
    </row>
    <row r="171" s="14" customFormat="1">
      <c r="A171" s="14"/>
      <c r="B171" s="230"/>
      <c r="C171" s="231"/>
      <c r="D171" s="213" t="s">
        <v>145</v>
      </c>
      <c r="E171" s="232" t="s">
        <v>19</v>
      </c>
      <c r="F171" s="233" t="s">
        <v>247</v>
      </c>
      <c r="G171" s="231"/>
      <c r="H171" s="234">
        <v>1.2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145</v>
      </c>
      <c r="AU171" s="240" t="s">
        <v>76</v>
      </c>
      <c r="AV171" s="14" t="s">
        <v>76</v>
      </c>
      <c r="AW171" s="14" t="s">
        <v>31</v>
      </c>
      <c r="AX171" s="14" t="s">
        <v>74</v>
      </c>
      <c r="AY171" s="240" t="s">
        <v>114</v>
      </c>
    </row>
    <row r="172" s="2" customFormat="1" ht="16.5" customHeight="1">
      <c r="A172" s="39"/>
      <c r="B172" s="40"/>
      <c r="C172" s="199" t="s">
        <v>248</v>
      </c>
      <c r="D172" s="199" t="s">
        <v>116</v>
      </c>
      <c r="E172" s="200" t="s">
        <v>249</v>
      </c>
      <c r="F172" s="201" t="s">
        <v>250</v>
      </c>
      <c r="G172" s="202" t="s">
        <v>222</v>
      </c>
      <c r="H172" s="203">
        <v>1.2</v>
      </c>
      <c r="I172" s="204"/>
      <c r="J172" s="205">
        <f>ROUND(I172*H172,2)</f>
        <v>0</v>
      </c>
      <c r="K172" s="206"/>
      <c r="L172" s="45"/>
      <c r="M172" s="207" t="s">
        <v>19</v>
      </c>
      <c r="N172" s="208" t="s">
        <v>40</v>
      </c>
      <c r="O172" s="85"/>
      <c r="P172" s="209">
        <f>O172*H172</f>
        <v>0</v>
      </c>
      <c r="Q172" s="209">
        <v>3.6000000000000001E-05</v>
      </c>
      <c r="R172" s="209">
        <f>Q172*H172</f>
        <v>4.32E-05</v>
      </c>
      <c r="S172" s="209">
        <v>0</v>
      </c>
      <c r="T172" s="21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1" t="s">
        <v>120</v>
      </c>
      <c r="AT172" s="211" t="s">
        <v>116</v>
      </c>
      <c r="AU172" s="211" t="s">
        <v>76</v>
      </c>
      <c r="AY172" s="18" t="s">
        <v>114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8" t="s">
        <v>74</v>
      </c>
      <c r="BK172" s="212">
        <f>ROUND(I172*H172,2)</f>
        <v>0</v>
      </c>
      <c r="BL172" s="18" t="s">
        <v>120</v>
      </c>
      <c r="BM172" s="211" t="s">
        <v>251</v>
      </c>
    </row>
    <row r="173" s="2" customFormat="1">
      <c r="A173" s="39"/>
      <c r="B173" s="40"/>
      <c r="C173" s="41"/>
      <c r="D173" s="213" t="s">
        <v>122</v>
      </c>
      <c r="E173" s="41"/>
      <c r="F173" s="214" t="s">
        <v>252</v>
      </c>
      <c r="G173" s="41"/>
      <c r="H173" s="41"/>
      <c r="I173" s="215"/>
      <c r="J173" s="41"/>
      <c r="K173" s="41"/>
      <c r="L173" s="45"/>
      <c r="M173" s="216"/>
      <c r="N173" s="217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122</v>
      </c>
      <c r="AU173" s="18" t="s">
        <v>76</v>
      </c>
    </row>
    <row r="174" s="2" customFormat="1">
      <c r="A174" s="39"/>
      <c r="B174" s="40"/>
      <c r="C174" s="41"/>
      <c r="D174" s="218" t="s">
        <v>124</v>
      </c>
      <c r="E174" s="41"/>
      <c r="F174" s="219" t="s">
        <v>253</v>
      </c>
      <c r="G174" s="41"/>
      <c r="H174" s="41"/>
      <c r="I174" s="215"/>
      <c r="J174" s="41"/>
      <c r="K174" s="41"/>
      <c r="L174" s="45"/>
      <c r="M174" s="216"/>
      <c r="N174" s="217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124</v>
      </c>
      <c r="AU174" s="18" t="s">
        <v>76</v>
      </c>
    </row>
    <row r="175" s="2" customFormat="1" ht="16.5" customHeight="1">
      <c r="A175" s="39"/>
      <c r="B175" s="40"/>
      <c r="C175" s="199" t="s">
        <v>254</v>
      </c>
      <c r="D175" s="199" t="s">
        <v>116</v>
      </c>
      <c r="E175" s="200" t="s">
        <v>255</v>
      </c>
      <c r="F175" s="201" t="s">
        <v>256</v>
      </c>
      <c r="G175" s="202" t="s">
        <v>222</v>
      </c>
      <c r="H175" s="203">
        <v>10.24</v>
      </c>
      <c r="I175" s="204"/>
      <c r="J175" s="205">
        <f>ROUND(I175*H175,2)</f>
        <v>0</v>
      </c>
      <c r="K175" s="206"/>
      <c r="L175" s="45"/>
      <c r="M175" s="207" t="s">
        <v>19</v>
      </c>
      <c r="N175" s="208" t="s">
        <v>40</v>
      </c>
      <c r="O175" s="85"/>
      <c r="P175" s="209">
        <f>O175*H175</f>
        <v>0</v>
      </c>
      <c r="Q175" s="209">
        <v>0.0012979999999999999</v>
      </c>
      <c r="R175" s="209">
        <f>Q175*H175</f>
        <v>0.013291519999999999</v>
      </c>
      <c r="S175" s="209">
        <v>0</v>
      </c>
      <c r="T175" s="21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1" t="s">
        <v>120</v>
      </c>
      <c r="AT175" s="211" t="s">
        <v>116</v>
      </c>
      <c r="AU175" s="211" t="s">
        <v>76</v>
      </c>
      <c r="AY175" s="18" t="s">
        <v>114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8" t="s">
        <v>74</v>
      </c>
      <c r="BK175" s="212">
        <f>ROUND(I175*H175,2)</f>
        <v>0</v>
      </c>
      <c r="BL175" s="18" t="s">
        <v>120</v>
      </c>
      <c r="BM175" s="211" t="s">
        <v>257</v>
      </c>
    </row>
    <row r="176" s="2" customFormat="1">
      <c r="A176" s="39"/>
      <c r="B176" s="40"/>
      <c r="C176" s="41"/>
      <c r="D176" s="213" t="s">
        <v>122</v>
      </c>
      <c r="E176" s="41"/>
      <c r="F176" s="214" t="s">
        <v>258</v>
      </c>
      <c r="G176" s="41"/>
      <c r="H176" s="41"/>
      <c r="I176" s="215"/>
      <c r="J176" s="41"/>
      <c r="K176" s="41"/>
      <c r="L176" s="45"/>
      <c r="M176" s="216"/>
      <c r="N176" s="217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122</v>
      </c>
      <c r="AU176" s="18" t="s">
        <v>76</v>
      </c>
    </row>
    <row r="177" s="2" customFormat="1">
      <c r="A177" s="39"/>
      <c r="B177" s="40"/>
      <c r="C177" s="41"/>
      <c r="D177" s="218" t="s">
        <v>124</v>
      </c>
      <c r="E177" s="41"/>
      <c r="F177" s="219" t="s">
        <v>259</v>
      </c>
      <c r="G177" s="41"/>
      <c r="H177" s="41"/>
      <c r="I177" s="215"/>
      <c r="J177" s="41"/>
      <c r="K177" s="41"/>
      <c r="L177" s="45"/>
      <c r="M177" s="216"/>
      <c r="N177" s="217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124</v>
      </c>
      <c r="AU177" s="18" t="s">
        <v>76</v>
      </c>
    </row>
    <row r="178" s="14" customFormat="1">
      <c r="A178" s="14"/>
      <c r="B178" s="230"/>
      <c r="C178" s="231"/>
      <c r="D178" s="213" t="s">
        <v>145</v>
      </c>
      <c r="E178" s="232" t="s">
        <v>19</v>
      </c>
      <c r="F178" s="233" t="s">
        <v>260</v>
      </c>
      <c r="G178" s="231"/>
      <c r="H178" s="234">
        <v>9.5999999999999996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145</v>
      </c>
      <c r="AU178" s="240" t="s">
        <v>76</v>
      </c>
      <c r="AV178" s="14" t="s">
        <v>76</v>
      </c>
      <c r="AW178" s="14" t="s">
        <v>31</v>
      </c>
      <c r="AX178" s="14" t="s">
        <v>69</v>
      </c>
      <c r="AY178" s="240" t="s">
        <v>114</v>
      </c>
    </row>
    <row r="179" s="14" customFormat="1">
      <c r="A179" s="14"/>
      <c r="B179" s="230"/>
      <c r="C179" s="231"/>
      <c r="D179" s="213" t="s">
        <v>145</v>
      </c>
      <c r="E179" s="232" t="s">
        <v>19</v>
      </c>
      <c r="F179" s="233" t="s">
        <v>261</v>
      </c>
      <c r="G179" s="231"/>
      <c r="H179" s="234">
        <v>0.64000000000000001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145</v>
      </c>
      <c r="AU179" s="240" t="s">
        <v>76</v>
      </c>
      <c r="AV179" s="14" t="s">
        <v>76</v>
      </c>
      <c r="AW179" s="14" t="s">
        <v>31</v>
      </c>
      <c r="AX179" s="14" t="s">
        <v>69</v>
      </c>
      <c r="AY179" s="240" t="s">
        <v>114</v>
      </c>
    </row>
    <row r="180" s="15" customFormat="1">
      <c r="A180" s="15"/>
      <c r="B180" s="241"/>
      <c r="C180" s="242"/>
      <c r="D180" s="213" t="s">
        <v>145</v>
      </c>
      <c r="E180" s="243" t="s">
        <v>19</v>
      </c>
      <c r="F180" s="244" t="s">
        <v>150</v>
      </c>
      <c r="G180" s="242"/>
      <c r="H180" s="245">
        <v>10.24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1" t="s">
        <v>145</v>
      </c>
      <c r="AU180" s="251" t="s">
        <v>76</v>
      </c>
      <c r="AV180" s="15" t="s">
        <v>120</v>
      </c>
      <c r="AW180" s="15" t="s">
        <v>31</v>
      </c>
      <c r="AX180" s="15" t="s">
        <v>74</v>
      </c>
      <c r="AY180" s="251" t="s">
        <v>114</v>
      </c>
    </row>
    <row r="181" s="2" customFormat="1" ht="16.5" customHeight="1">
      <c r="A181" s="39"/>
      <c r="B181" s="40"/>
      <c r="C181" s="199" t="s">
        <v>262</v>
      </c>
      <c r="D181" s="199" t="s">
        <v>116</v>
      </c>
      <c r="E181" s="200" t="s">
        <v>263</v>
      </c>
      <c r="F181" s="201" t="s">
        <v>264</v>
      </c>
      <c r="G181" s="202" t="s">
        <v>222</v>
      </c>
      <c r="H181" s="203">
        <v>10.24</v>
      </c>
      <c r="I181" s="204"/>
      <c r="J181" s="205">
        <f>ROUND(I181*H181,2)</f>
        <v>0</v>
      </c>
      <c r="K181" s="206"/>
      <c r="L181" s="45"/>
      <c r="M181" s="207" t="s">
        <v>19</v>
      </c>
      <c r="N181" s="208" t="s">
        <v>40</v>
      </c>
      <c r="O181" s="85"/>
      <c r="P181" s="209">
        <f>O181*H181</f>
        <v>0</v>
      </c>
      <c r="Q181" s="209">
        <v>3.6000000000000001E-05</v>
      </c>
      <c r="R181" s="209">
        <f>Q181*H181</f>
        <v>0.00036863999999999999</v>
      </c>
      <c r="S181" s="209">
        <v>0</v>
      </c>
      <c r="T181" s="21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1" t="s">
        <v>120</v>
      </c>
      <c r="AT181" s="211" t="s">
        <v>116</v>
      </c>
      <c r="AU181" s="211" t="s">
        <v>76</v>
      </c>
      <c r="AY181" s="18" t="s">
        <v>114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8" t="s">
        <v>74</v>
      </c>
      <c r="BK181" s="212">
        <f>ROUND(I181*H181,2)</f>
        <v>0</v>
      </c>
      <c r="BL181" s="18" t="s">
        <v>120</v>
      </c>
      <c r="BM181" s="211" t="s">
        <v>265</v>
      </c>
    </row>
    <row r="182" s="2" customFormat="1">
      <c r="A182" s="39"/>
      <c r="B182" s="40"/>
      <c r="C182" s="41"/>
      <c r="D182" s="213" t="s">
        <v>122</v>
      </c>
      <c r="E182" s="41"/>
      <c r="F182" s="214" t="s">
        <v>266</v>
      </c>
      <c r="G182" s="41"/>
      <c r="H182" s="41"/>
      <c r="I182" s="215"/>
      <c r="J182" s="41"/>
      <c r="K182" s="41"/>
      <c r="L182" s="45"/>
      <c r="M182" s="216"/>
      <c r="N182" s="217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122</v>
      </c>
      <c r="AU182" s="18" t="s">
        <v>76</v>
      </c>
    </row>
    <row r="183" s="2" customFormat="1">
      <c r="A183" s="39"/>
      <c r="B183" s="40"/>
      <c r="C183" s="41"/>
      <c r="D183" s="218" t="s">
        <v>124</v>
      </c>
      <c r="E183" s="41"/>
      <c r="F183" s="219" t="s">
        <v>267</v>
      </c>
      <c r="G183" s="41"/>
      <c r="H183" s="41"/>
      <c r="I183" s="215"/>
      <c r="J183" s="41"/>
      <c r="K183" s="41"/>
      <c r="L183" s="45"/>
      <c r="M183" s="216"/>
      <c r="N183" s="217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124</v>
      </c>
      <c r="AU183" s="18" t="s">
        <v>76</v>
      </c>
    </row>
    <row r="184" s="2" customFormat="1" ht="21.75" customHeight="1">
      <c r="A184" s="39"/>
      <c r="B184" s="40"/>
      <c r="C184" s="199" t="s">
        <v>7</v>
      </c>
      <c r="D184" s="199" t="s">
        <v>116</v>
      </c>
      <c r="E184" s="200" t="s">
        <v>268</v>
      </c>
      <c r="F184" s="201" t="s">
        <v>269</v>
      </c>
      <c r="G184" s="202" t="s">
        <v>222</v>
      </c>
      <c r="H184" s="203">
        <v>18.190000000000001</v>
      </c>
      <c r="I184" s="204"/>
      <c r="J184" s="205">
        <f>ROUND(I184*H184,2)</f>
        <v>0</v>
      </c>
      <c r="K184" s="206"/>
      <c r="L184" s="45"/>
      <c r="M184" s="207" t="s">
        <v>19</v>
      </c>
      <c r="N184" s="208" t="s">
        <v>40</v>
      </c>
      <c r="O184" s="85"/>
      <c r="P184" s="209">
        <f>O184*H184</f>
        <v>0</v>
      </c>
      <c r="Q184" s="209">
        <v>0</v>
      </c>
      <c r="R184" s="209">
        <f>Q184*H184</f>
        <v>0</v>
      </c>
      <c r="S184" s="209">
        <v>0</v>
      </c>
      <c r="T184" s="21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1" t="s">
        <v>120</v>
      </c>
      <c r="AT184" s="211" t="s">
        <v>116</v>
      </c>
      <c r="AU184" s="211" t="s">
        <v>76</v>
      </c>
      <c r="AY184" s="18" t="s">
        <v>114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8" t="s">
        <v>74</v>
      </c>
      <c r="BK184" s="212">
        <f>ROUND(I184*H184,2)</f>
        <v>0</v>
      </c>
      <c r="BL184" s="18" t="s">
        <v>120</v>
      </c>
      <c r="BM184" s="211" t="s">
        <v>270</v>
      </c>
    </row>
    <row r="185" s="2" customFormat="1">
      <c r="A185" s="39"/>
      <c r="B185" s="40"/>
      <c r="C185" s="41"/>
      <c r="D185" s="213" t="s">
        <v>122</v>
      </c>
      <c r="E185" s="41"/>
      <c r="F185" s="214" t="s">
        <v>271</v>
      </c>
      <c r="G185" s="41"/>
      <c r="H185" s="41"/>
      <c r="I185" s="215"/>
      <c r="J185" s="41"/>
      <c r="K185" s="41"/>
      <c r="L185" s="45"/>
      <c r="M185" s="216"/>
      <c r="N185" s="217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122</v>
      </c>
      <c r="AU185" s="18" t="s">
        <v>76</v>
      </c>
    </row>
    <row r="186" s="2" customFormat="1">
      <c r="A186" s="39"/>
      <c r="B186" s="40"/>
      <c r="C186" s="41"/>
      <c r="D186" s="218" t="s">
        <v>124</v>
      </c>
      <c r="E186" s="41"/>
      <c r="F186" s="219" t="s">
        <v>272</v>
      </c>
      <c r="G186" s="41"/>
      <c r="H186" s="41"/>
      <c r="I186" s="215"/>
      <c r="J186" s="41"/>
      <c r="K186" s="41"/>
      <c r="L186" s="45"/>
      <c r="M186" s="216"/>
      <c r="N186" s="217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124</v>
      </c>
      <c r="AU186" s="18" t="s">
        <v>76</v>
      </c>
    </row>
    <row r="187" s="13" customFormat="1">
      <c r="A187" s="13"/>
      <c r="B187" s="220"/>
      <c r="C187" s="221"/>
      <c r="D187" s="213" t="s">
        <v>145</v>
      </c>
      <c r="E187" s="222" t="s">
        <v>19</v>
      </c>
      <c r="F187" s="223" t="s">
        <v>273</v>
      </c>
      <c r="G187" s="221"/>
      <c r="H187" s="222" t="s">
        <v>19</v>
      </c>
      <c r="I187" s="224"/>
      <c r="J187" s="221"/>
      <c r="K187" s="221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145</v>
      </c>
      <c r="AU187" s="229" t="s">
        <v>76</v>
      </c>
      <c r="AV187" s="13" t="s">
        <v>74</v>
      </c>
      <c r="AW187" s="13" t="s">
        <v>31</v>
      </c>
      <c r="AX187" s="13" t="s">
        <v>69</v>
      </c>
      <c r="AY187" s="229" t="s">
        <v>114</v>
      </c>
    </row>
    <row r="188" s="14" customFormat="1">
      <c r="A188" s="14"/>
      <c r="B188" s="230"/>
      <c r="C188" s="231"/>
      <c r="D188" s="213" t="s">
        <v>145</v>
      </c>
      <c r="E188" s="232" t="s">
        <v>19</v>
      </c>
      <c r="F188" s="233" t="s">
        <v>274</v>
      </c>
      <c r="G188" s="231"/>
      <c r="H188" s="234">
        <v>18.190000000000001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145</v>
      </c>
      <c r="AU188" s="240" t="s">
        <v>76</v>
      </c>
      <c r="AV188" s="14" t="s">
        <v>76</v>
      </c>
      <c r="AW188" s="14" t="s">
        <v>31</v>
      </c>
      <c r="AX188" s="14" t="s">
        <v>74</v>
      </c>
      <c r="AY188" s="240" t="s">
        <v>114</v>
      </c>
    </row>
    <row r="189" s="2" customFormat="1" ht="24.15" customHeight="1">
      <c r="A189" s="39"/>
      <c r="B189" s="40"/>
      <c r="C189" s="199" t="s">
        <v>275</v>
      </c>
      <c r="D189" s="199" t="s">
        <v>116</v>
      </c>
      <c r="E189" s="200" t="s">
        <v>276</v>
      </c>
      <c r="F189" s="201" t="s">
        <v>277</v>
      </c>
      <c r="G189" s="202" t="s">
        <v>141</v>
      </c>
      <c r="H189" s="203">
        <v>3.9740000000000002</v>
      </c>
      <c r="I189" s="204"/>
      <c r="J189" s="205">
        <f>ROUND(I189*H189,2)</f>
        <v>0</v>
      </c>
      <c r="K189" s="206"/>
      <c r="L189" s="45"/>
      <c r="M189" s="207" t="s">
        <v>19</v>
      </c>
      <c r="N189" s="208" t="s">
        <v>40</v>
      </c>
      <c r="O189" s="85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1" t="s">
        <v>120</v>
      </c>
      <c r="AT189" s="211" t="s">
        <v>116</v>
      </c>
      <c r="AU189" s="211" t="s">
        <v>76</v>
      </c>
      <c r="AY189" s="18" t="s">
        <v>114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8" t="s">
        <v>74</v>
      </c>
      <c r="BK189" s="212">
        <f>ROUND(I189*H189,2)</f>
        <v>0</v>
      </c>
      <c r="BL189" s="18" t="s">
        <v>120</v>
      </c>
      <c r="BM189" s="211" t="s">
        <v>278</v>
      </c>
    </row>
    <row r="190" s="2" customFormat="1">
      <c r="A190" s="39"/>
      <c r="B190" s="40"/>
      <c r="C190" s="41"/>
      <c r="D190" s="213" t="s">
        <v>122</v>
      </c>
      <c r="E190" s="41"/>
      <c r="F190" s="214" t="s">
        <v>279</v>
      </c>
      <c r="G190" s="41"/>
      <c r="H190" s="41"/>
      <c r="I190" s="215"/>
      <c r="J190" s="41"/>
      <c r="K190" s="41"/>
      <c r="L190" s="45"/>
      <c r="M190" s="216"/>
      <c r="N190" s="217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122</v>
      </c>
      <c r="AU190" s="18" t="s">
        <v>76</v>
      </c>
    </row>
    <row r="191" s="2" customFormat="1">
      <c r="A191" s="39"/>
      <c r="B191" s="40"/>
      <c r="C191" s="41"/>
      <c r="D191" s="218" t="s">
        <v>124</v>
      </c>
      <c r="E191" s="41"/>
      <c r="F191" s="219" t="s">
        <v>280</v>
      </c>
      <c r="G191" s="41"/>
      <c r="H191" s="41"/>
      <c r="I191" s="215"/>
      <c r="J191" s="41"/>
      <c r="K191" s="41"/>
      <c r="L191" s="45"/>
      <c r="M191" s="216"/>
      <c r="N191" s="217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124</v>
      </c>
      <c r="AU191" s="18" t="s">
        <v>76</v>
      </c>
    </row>
    <row r="192" s="13" customFormat="1">
      <c r="A192" s="13"/>
      <c r="B192" s="220"/>
      <c r="C192" s="221"/>
      <c r="D192" s="213" t="s">
        <v>145</v>
      </c>
      <c r="E192" s="222" t="s">
        <v>19</v>
      </c>
      <c r="F192" s="223" t="s">
        <v>281</v>
      </c>
      <c r="G192" s="221"/>
      <c r="H192" s="222" t="s">
        <v>19</v>
      </c>
      <c r="I192" s="224"/>
      <c r="J192" s="221"/>
      <c r="K192" s="221"/>
      <c r="L192" s="225"/>
      <c r="M192" s="226"/>
      <c r="N192" s="227"/>
      <c r="O192" s="227"/>
      <c r="P192" s="227"/>
      <c r="Q192" s="227"/>
      <c r="R192" s="227"/>
      <c r="S192" s="227"/>
      <c r="T192" s="22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9" t="s">
        <v>145</v>
      </c>
      <c r="AU192" s="229" t="s">
        <v>76</v>
      </c>
      <c r="AV192" s="13" t="s">
        <v>74</v>
      </c>
      <c r="AW192" s="13" t="s">
        <v>31</v>
      </c>
      <c r="AX192" s="13" t="s">
        <v>69</v>
      </c>
      <c r="AY192" s="229" t="s">
        <v>114</v>
      </c>
    </row>
    <row r="193" s="14" customFormat="1">
      <c r="A193" s="14"/>
      <c r="B193" s="230"/>
      <c r="C193" s="231"/>
      <c r="D193" s="213" t="s">
        <v>145</v>
      </c>
      <c r="E193" s="232" t="s">
        <v>19</v>
      </c>
      <c r="F193" s="233" t="s">
        <v>282</v>
      </c>
      <c r="G193" s="231"/>
      <c r="H193" s="234">
        <v>3.9740000000000002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0" t="s">
        <v>145</v>
      </c>
      <c r="AU193" s="240" t="s">
        <v>76</v>
      </c>
      <c r="AV193" s="14" t="s">
        <v>76</v>
      </c>
      <c r="AW193" s="14" t="s">
        <v>31</v>
      </c>
      <c r="AX193" s="14" t="s">
        <v>74</v>
      </c>
      <c r="AY193" s="240" t="s">
        <v>114</v>
      </c>
    </row>
    <row r="194" s="2" customFormat="1" ht="24.15" customHeight="1">
      <c r="A194" s="39"/>
      <c r="B194" s="40"/>
      <c r="C194" s="199" t="s">
        <v>283</v>
      </c>
      <c r="D194" s="199" t="s">
        <v>116</v>
      </c>
      <c r="E194" s="200" t="s">
        <v>284</v>
      </c>
      <c r="F194" s="201" t="s">
        <v>285</v>
      </c>
      <c r="G194" s="202" t="s">
        <v>222</v>
      </c>
      <c r="H194" s="203">
        <v>22.690000000000001</v>
      </c>
      <c r="I194" s="204"/>
      <c r="J194" s="205">
        <f>ROUND(I194*H194,2)</f>
        <v>0</v>
      </c>
      <c r="K194" s="206"/>
      <c r="L194" s="45"/>
      <c r="M194" s="207" t="s">
        <v>19</v>
      </c>
      <c r="N194" s="208" t="s">
        <v>40</v>
      </c>
      <c r="O194" s="85"/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1" t="s">
        <v>120</v>
      </c>
      <c r="AT194" s="211" t="s">
        <v>116</v>
      </c>
      <c r="AU194" s="211" t="s">
        <v>76</v>
      </c>
      <c r="AY194" s="18" t="s">
        <v>114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8" t="s">
        <v>74</v>
      </c>
      <c r="BK194" s="212">
        <f>ROUND(I194*H194,2)</f>
        <v>0</v>
      </c>
      <c r="BL194" s="18" t="s">
        <v>120</v>
      </c>
      <c r="BM194" s="211" t="s">
        <v>286</v>
      </c>
    </row>
    <row r="195" s="2" customFormat="1">
      <c r="A195" s="39"/>
      <c r="B195" s="40"/>
      <c r="C195" s="41"/>
      <c r="D195" s="213" t="s">
        <v>122</v>
      </c>
      <c r="E195" s="41"/>
      <c r="F195" s="214" t="s">
        <v>287</v>
      </c>
      <c r="G195" s="41"/>
      <c r="H195" s="41"/>
      <c r="I195" s="215"/>
      <c r="J195" s="41"/>
      <c r="K195" s="41"/>
      <c r="L195" s="45"/>
      <c r="M195" s="216"/>
      <c r="N195" s="217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122</v>
      </c>
      <c r="AU195" s="18" t="s">
        <v>76</v>
      </c>
    </row>
    <row r="196" s="2" customFormat="1">
      <c r="A196" s="39"/>
      <c r="B196" s="40"/>
      <c r="C196" s="41"/>
      <c r="D196" s="218" t="s">
        <v>124</v>
      </c>
      <c r="E196" s="41"/>
      <c r="F196" s="219" t="s">
        <v>288</v>
      </c>
      <c r="G196" s="41"/>
      <c r="H196" s="41"/>
      <c r="I196" s="215"/>
      <c r="J196" s="41"/>
      <c r="K196" s="41"/>
      <c r="L196" s="45"/>
      <c r="M196" s="216"/>
      <c r="N196" s="217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124</v>
      </c>
      <c r="AU196" s="18" t="s">
        <v>76</v>
      </c>
    </row>
    <row r="197" s="13" customFormat="1">
      <c r="A197" s="13"/>
      <c r="B197" s="220"/>
      <c r="C197" s="221"/>
      <c r="D197" s="213" t="s">
        <v>145</v>
      </c>
      <c r="E197" s="222" t="s">
        <v>19</v>
      </c>
      <c r="F197" s="223" t="s">
        <v>289</v>
      </c>
      <c r="G197" s="221"/>
      <c r="H197" s="222" t="s">
        <v>19</v>
      </c>
      <c r="I197" s="224"/>
      <c r="J197" s="221"/>
      <c r="K197" s="221"/>
      <c r="L197" s="225"/>
      <c r="M197" s="226"/>
      <c r="N197" s="227"/>
      <c r="O197" s="227"/>
      <c r="P197" s="227"/>
      <c r="Q197" s="227"/>
      <c r="R197" s="227"/>
      <c r="S197" s="227"/>
      <c r="T197" s="22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9" t="s">
        <v>145</v>
      </c>
      <c r="AU197" s="229" t="s">
        <v>76</v>
      </c>
      <c r="AV197" s="13" t="s">
        <v>74</v>
      </c>
      <c r="AW197" s="13" t="s">
        <v>31</v>
      </c>
      <c r="AX197" s="13" t="s">
        <v>69</v>
      </c>
      <c r="AY197" s="229" t="s">
        <v>114</v>
      </c>
    </row>
    <row r="198" s="14" customFormat="1">
      <c r="A198" s="14"/>
      <c r="B198" s="230"/>
      <c r="C198" s="231"/>
      <c r="D198" s="213" t="s">
        <v>145</v>
      </c>
      <c r="E198" s="232" t="s">
        <v>19</v>
      </c>
      <c r="F198" s="233" t="s">
        <v>290</v>
      </c>
      <c r="G198" s="231"/>
      <c r="H198" s="234">
        <v>22.690000000000001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145</v>
      </c>
      <c r="AU198" s="240" t="s">
        <v>76</v>
      </c>
      <c r="AV198" s="14" t="s">
        <v>76</v>
      </c>
      <c r="AW198" s="14" t="s">
        <v>31</v>
      </c>
      <c r="AX198" s="14" t="s">
        <v>74</v>
      </c>
      <c r="AY198" s="240" t="s">
        <v>114</v>
      </c>
    </row>
    <row r="199" s="2" customFormat="1" ht="33" customHeight="1">
      <c r="A199" s="39"/>
      <c r="B199" s="40"/>
      <c r="C199" s="199" t="s">
        <v>291</v>
      </c>
      <c r="D199" s="199" t="s">
        <v>116</v>
      </c>
      <c r="E199" s="200" t="s">
        <v>292</v>
      </c>
      <c r="F199" s="201" t="s">
        <v>293</v>
      </c>
      <c r="G199" s="202" t="s">
        <v>222</v>
      </c>
      <c r="H199" s="203">
        <v>22.690000000000001</v>
      </c>
      <c r="I199" s="204"/>
      <c r="J199" s="205">
        <f>ROUND(I199*H199,2)</f>
        <v>0</v>
      </c>
      <c r="K199" s="206"/>
      <c r="L199" s="45"/>
      <c r="M199" s="207" t="s">
        <v>19</v>
      </c>
      <c r="N199" s="208" t="s">
        <v>40</v>
      </c>
      <c r="O199" s="85"/>
      <c r="P199" s="209">
        <f>O199*H199</f>
        <v>0</v>
      </c>
      <c r="Q199" s="209">
        <v>0.40242464</v>
      </c>
      <c r="R199" s="209">
        <f>Q199*H199</f>
        <v>9.1310150816000011</v>
      </c>
      <c r="S199" s="209">
        <v>0</v>
      </c>
      <c r="T199" s="21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1" t="s">
        <v>120</v>
      </c>
      <c r="AT199" s="211" t="s">
        <v>116</v>
      </c>
      <c r="AU199" s="211" t="s">
        <v>76</v>
      </c>
      <c r="AY199" s="18" t="s">
        <v>114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8" t="s">
        <v>74</v>
      </c>
      <c r="BK199" s="212">
        <f>ROUND(I199*H199,2)</f>
        <v>0</v>
      </c>
      <c r="BL199" s="18" t="s">
        <v>120</v>
      </c>
      <c r="BM199" s="211" t="s">
        <v>294</v>
      </c>
    </row>
    <row r="200" s="2" customFormat="1">
      <c r="A200" s="39"/>
      <c r="B200" s="40"/>
      <c r="C200" s="41"/>
      <c r="D200" s="213" t="s">
        <v>122</v>
      </c>
      <c r="E200" s="41"/>
      <c r="F200" s="214" t="s">
        <v>295</v>
      </c>
      <c r="G200" s="41"/>
      <c r="H200" s="41"/>
      <c r="I200" s="215"/>
      <c r="J200" s="41"/>
      <c r="K200" s="41"/>
      <c r="L200" s="45"/>
      <c r="M200" s="216"/>
      <c r="N200" s="217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122</v>
      </c>
      <c r="AU200" s="18" t="s">
        <v>76</v>
      </c>
    </row>
    <row r="201" s="2" customFormat="1">
      <c r="A201" s="39"/>
      <c r="B201" s="40"/>
      <c r="C201" s="41"/>
      <c r="D201" s="218" t="s">
        <v>124</v>
      </c>
      <c r="E201" s="41"/>
      <c r="F201" s="219" t="s">
        <v>296</v>
      </c>
      <c r="G201" s="41"/>
      <c r="H201" s="41"/>
      <c r="I201" s="215"/>
      <c r="J201" s="41"/>
      <c r="K201" s="41"/>
      <c r="L201" s="45"/>
      <c r="M201" s="216"/>
      <c r="N201" s="217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124</v>
      </c>
      <c r="AU201" s="18" t="s">
        <v>76</v>
      </c>
    </row>
    <row r="202" s="13" customFormat="1">
      <c r="A202" s="13"/>
      <c r="B202" s="220"/>
      <c r="C202" s="221"/>
      <c r="D202" s="213" t="s">
        <v>145</v>
      </c>
      <c r="E202" s="222" t="s">
        <v>19</v>
      </c>
      <c r="F202" s="223" t="s">
        <v>297</v>
      </c>
      <c r="G202" s="221"/>
      <c r="H202" s="222" t="s">
        <v>19</v>
      </c>
      <c r="I202" s="224"/>
      <c r="J202" s="221"/>
      <c r="K202" s="221"/>
      <c r="L202" s="225"/>
      <c r="M202" s="226"/>
      <c r="N202" s="227"/>
      <c r="O202" s="227"/>
      <c r="P202" s="227"/>
      <c r="Q202" s="227"/>
      <c r="R202" s="227"/>
      <c r="S202" s="227"/>
      <c r="T202" s="22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9" t="s">
        <v>145</v>
      </c>
      <c r="AU202" s="229" t="s">
        <v>76</v>
      </c>
      <c r="AV202" s="13" t="s">
        <v>74</v>
      </c>
      <c r="AW202" s="13" t="s">
        <v>31</v>
      </c>
      <c r="AX202" s="13" t="s">
        <v>69</v>
      </c>
      <c r="AY202" s="229" t="s">
        <v>114</v>
      </c>
    </row>
    <row r="203" s="14" customFormat="1">
      <c r="A203" s="14"/>
      <c r="B203" s="230"/>
      <c r="C203" s="231"/>
      <c r="D203" s="213" t="s">
        <v>145</v>
      </c>
      <c r="E203" s="232" t="s">
        <v>19</v>
      </c>
      <c r="F203" s="233" t="s">
        <v>290</v>
      </c>
      <c r="G203" s="231"/>
      <c r="H203" s="234">
        <v>22.690000000000001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0" t="s">
        <v>145</v>
      </c>
      <c r="AU203" s="240" t="s">
        <v>76</v>
      </c>
      <c r="AV203" s="14" t="s">
        <v>76</v>
      </c>
      <c r="AW203" s="14" t="s">
        <v>31</v>
      </c>
      <c r="AX203" s="14" t="s">
        <v>74</v>
      </c>
      <c r="AY203" s="240" t="s">
        <v>114</v>
      </c>
    </row>
    <row r="204" s="2" customFormat="1" ht="33" customHeight="1">
      <c r="A204" s="39"/>
      <c r="B204" s="40"/>
      <c r="C204" s="199" t="s">
        <v>298</v>
      </c>
      <c r="D204" s="199" t="s">
        <v>116</v>
      </c>
      <c r="E204" s="200" t="s">
        <v>299</v>
      </c>
      <c r="F204" s="201" t="s">
        <v>300</v>
      </c>
      <c r="G204" s="202" t="s">
        <v>222</v>
      </c>
      <c r="H204" s="203">
        <v>18.190000000000001</v>
      </c>
      <c r="I204" s="204"/>
      <c r="J204" s="205">
        <f>ROUND(I204*H204,2)</f>
        <v>0</v>
      </c>
      <c r="K204" s="206"/>
      <c r="L204" s="45"/>
      <c r="M204" s="207" t="s">
        <v>19</v>
      </c>
      <c r="N204" s="208" t="s">
        <v>40</v>
      </c>
      <c r="O204" s="85"/>
      <c r="P204" s="209">
        <f>O204*H204</f>
        <v>0</v>
      </c>
      <c r="Q204" s="209">
        <v>1.287812</v>
      </c>
      <c r="R204" s="209">
        <f>Q204*H204</f>
        <v>23.425300280000002</v>
      </c>
      <c r="S204" s="209">
        <v>0</v>
      </c>
      <c r="T204" s="21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1" t="s">
        <v>120</v>
      </c>
      <c r="AT204" s="211" t="s">
        <v>116</v>
      </c>
      <c r="AU204" s="211" t="s">
        <v>76</v>
      </c>
      <c r="AY204" s="18" t="s">
        <v>114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8" t="s">
        <v>74</v>
      </c>
      <c r="BK204" s="212">
        <f>ROUND(I204*H204,2)</f>
        <v>0</v>
      </c>
      <c r="BL204" s="18" t="s">
        <v>120</v>
      </c>
      <c r="BM204" s="211" t="s">
        <v>301</v>
      </c>
    </row>
    <row r="205" s="2" customFormat="1">
      <c r="A205" s="39"/>
      <c r="B205" s="40"/>
      <c r="C205" s="41"/>
      <c r="D205" s="213" t="s">
        <v>122</v>
      </c>
      <c r="E205" s="41"/>
      <c r="F205" s="214" t="s">
        <v>302</v>
      </c>
      <c r="G205" s="41"/>
      <c r="H205" s="41"/>
      <c r="I205" s="215"/>
      <c r="J205" s="41"/>
      <c r="K205" s="41"/>
      <c r="L205" s="45"/>
      <c r="M205" s="216"/>
      <c r="N205" s="217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122</v>
      </c>
      <c r="AU205" s="18" t="s">
        <v>76</v>
      </c>
    </row>
    <row r="206" s="2" customFormat="1">
      <c r="A206" s="39"/>
      <c r="B206" s="40"/>
      <c r="C206" s="41"/>
      <c r="D206" s="218" t="s">
        <v>124</v>
      </c>
      <c r="E206" s="41"/>
      <c r="F206" s="219" t="s">
        <v>303</v>
      </c>
      <c r="G206" s="41"/>
      <c r="H206" s="41"/>
      <c r="I206" s="215"/>
      <c r="J206" s="41"/>
      <c r="K206" s="41"/>
      <c r="L206" s="45"/>
      <c r="M206" s="216"/>
      <c r="N206" s="217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124</v>
      </c>
      <c r="AU206" s="18" t="s">
        <v>76</v>
      </c>
    </row>
    <row r="207" s="14" customFormat="1">
      <c r="A207" s="14"/>
      <c r="B207" s="230"/>
      <c r="C207" s="231"/>
      <c r="D207" s="213" t="s">
        <v>145</v>
      </c>
      <c r="E207" s="232" t="s">
        <v>19</v>
      </c>
      <c r="F207" s="233" t="s">
        <v>274</v>
      </c>
      <c r="G207" s="231"/>
      <c r="H207" s="234">
        <v>18.190000000000001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145</v>
      </c>
      <c r="AU207" s="240" t="s">
        <v>76</v>
      </c>
      <c r="AV207" s="14" t="s">
        <v>76</v>
      </c>
      <c r="AW207" s="14" t="s">
        <v>31</v>
      </c>
      <c r="AX207" s="14" t="s">
        <v>74</v>
      </c>
      <c r="AY207" s="240" t="s">
        <v>114</v>
      </c>
    </row>
    <row r="208" s="12" customFormat="1" ht="22.8" customHeight="1">
      <c r="A208" s="12"/>
      <c r="B208" s="183"/>
      <c r="C208" s="184"/>
      <c r="D208" s="185" t="s">
        <v>68</v>
      </c>
      <c r="E208" s="197" t="s">
        <v>132</v>
      </c>
      <c r="F208" s="197" t="s">
        <v>304</v>
      </c>
      <c r="G208" s="184"/>
      <c r="H208" s="184"/>
      <c r="I208" s="187"/>
      <c r="J208" s="198">
        <f>BK208</f>
        <v>0</v>
      </c>
      <c r="K208" s="184"/>
      <c r="L208" s="189"/>
      <c r="M208" s="190"/>
      <c r="N208" s="191"/>
      <c r="O208" s="191"/>
      <c r="P208" s="192">
        <f>SUM(P209:P249)</f>
        <v>0</v>
      </c>
      <c r="Q208" s="191"/>
      <c r="R208" s="192">
        <f>SUM(R209:R249)</f>
        <v>23.691662844264002</v>
      </c>
      <c r="S208" s="191"/>
      <c r="T208" s="193">
        <f>SUM(T209:T249)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4" t="s">
        <v>74</v>
      </c>
      <c r="AT208" s="195" t="s">
        <v>68</v>
      </c>
      <c r="AU208" s="195" t="s">
        <v>74</v>
      </c>
      <c r="AY208" s="194" t="s">
        <v>114</v>
      </c>
      <c r="BK208" s="196">
        <f>SUM(BK209:BK249)</f>
        <v>0</v>
      </c>
    </row>
    <row r="209" s="2" customFormat="1" ht="24.15" customHeight="1">
      <c r="A209" s="39"/>
      <c r="B209" s="40"/>
      <c r="C209" s="199" t="s">
        <v>305</v>
      </c>
      <c r="D209" s="199" t="s">
        <v>116</v>
      </c>
      <c r="E209" s="200" t="s">
        <v>306</v>
      </c>
      <c r="F209" s="201" t="s">
        <v>307</v>
      </c>
      <c r="G209" s="202" t="s">
        <v>119</v>
      </c>
      <c r="H209" s="203">
        <v>5.9000000000000004</v>
      </c>
      <c r="I209" s="204"/>
      <c r="J209" s="205">
        <f>ROUND(I209*H209,2)</f>
        <v>0</v>
      </c>
      <c r="K209" s="206"/>
      <c r="L209" s="45"/>
      <c r="M209" s="207" t="s">
        <v>19</v>
      </c>
      <c r="N209" s="208" t="s">
        <v>40</v>
      </c>
      <c r="O209" s="85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1" t="s">
        <v>120</v>
      </c>
      <c r="AT209" s="211" t="s">
        <v>116</v>
      </c>
      <c r="AU209" s="211" t="s">
        <v>76</v>
      </c>
      <c r="AY209" s="18" t="s">
        <v>114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8" t="s">
        <v>74</v>
      </c>
      <c r="BK209" s="212">
        <f>ROUND(I209*H209,2)</f>
        <v>0</v>
      </c>
      <c r="BL209" s="18" t="s">
        <v>120</v>
      </c>
      <c r="BM209" s="211" t="s">
        <v>308</v>
      </c>
    </row>
    <row r="210" s="2" customFormat="1">
      <c r="A210" s="39"/>
      <c r="B210" s="40"/>
      <c r="C210" s="41"/>
      <c r="D210" s="213" t="s">
        <v>122</v>
      </c>
      <c r="E210" s="41"/>
      <c r="F210" s="214" t="s">
        <v>309</v>
      </c>
      <c r="G210" s="41"/>
      <c r="H210" s="41"/>
      <c r="I210" s="215"/>
      <c r="J210" s="41"/>
      <c r="K210" s="41"/>
      <c r="L210" s="45"/>
      <c r="M210" s="216"/>
      <c r="N210" s="217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122</v>
      </c>
      <c r="AU210" s="18" t="s">
        <v>76</v>
      </c>
    </row>
    <row r="211" s="2" customFormat="1">
      <c r="A211" s="39"/>
      <c r="B211" s="40"/>
      <c r="C211" s="41"/>
      <c r="D211" s="218" t="s">
        <v>124</v>
      </c>
      <c r="E211" s="41"/>
      <c r="F211" s="219" t="s">
        <v>310</v>
      </c>
      <c r="G211" s="41"/>
      <c r="H211" s="41"/>
      <c r="I211" s="215"/>
      <c r="J211" s="41"/>
      <c r="K211" s="41"/>
      <c r="L211" s="45"/>
      <c r="M211" s="216"/>
      <c r="N211" s="217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124</v>
      </c>
      <c r="AU211" s="18" t="s">
        <v>76</v>
      </c>
    </row>
    <row r="212" s="14" customFormat="1">
      <c r="A212" s="14"/>
      <c r="B212" s="230"/>
      <c r="C212" s="231"/>
      <c r="D212" s="213" t="s">
        <v>145</v>
      </c>
      <c r="E212" s="232" t="s">
        <v>19</v>
      </c>
      <c r="F212" s="233" t="s">
        <v>311</v>
      </c>
      <c r="G212" s="231"/>
      <c r="H212" s="234">
        <v>2.7400000000000002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0" t="s">
        <v>145</v>
      </c>
      <c r="AU212" s="240" t="s">
        <v>76</v>
      </c>
      <c r="AV212" s="14" t="s">
        <v>76</v>
      </c>
      <c r="AW212" s="14" t="s">
        <v>31</v>
      </c>
      <c r="AX212" s="14" t="s">
        <v>69</v>
      </c>
      <c r="AY212" s="240" t="s">
        <v>114</v>
      </c>
    </row>
    <row r="213" s="14" customFormat="1">
      <c r="A213" s="14"/>
      <c r="B213" s="230"/>
      <c r="C213" s="231"/>
      <c r="D213" s="213" t="s">
        <v>145</v>
      </c>
      <c r="E213" s="232" t="s">
        <v>19</v>
      </c>
      <c r="F213" s="233" t="s">
        <v>312</v>
      </c>
      <c r="G213" s="231"/>
      <c r="H213" s="234">
        <v>3.1600000000000001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145</v>
      </c>
      <c r="AU213" s="240" t="s">
        <v>76</v>
      </c>
      <c r="AV213" s="14" t="s">
        <v>76</v>
      </c>
      <c r="AW213" s="14" t="s">
        <v>31</v>
      </c>
      <c r="AX213" s="14" t="s">
        <v>69</v>
      </c>
      <c r="AY213" s="240" t="s">
        <v>114</v>
      </c>
    </row>
    <row r="214" s="15" customFormat="1">
      <c r="A214" s="15"/>
      <c r="B214" s="241"/>
      <c r="C214" s="242"/>
      <c r="D214" s="213" t="s">
        <v>145</v>
      </c>
      <c r="E214" s="243" t="s">
        <v>19</v>
      </c>
      <c r="F214" s="244" t="s">
        <v>150</v>
      </c>
      <c r="G214" s="242"/>
      <c r="H214" s="245">
        <v>5.9000000000000004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1" t="s">
        <v>145</v>
      </c>
      <c r="AU214" s="251" t="s">
        <v>76</v>
      </c>
      <c r="AV214" s="15" t="s">
        <v>120</v>
      </c>
      <c r="AW214" s="15" t="s">
        <v>31</v>
      </c>
      <c r="AX214" s="15" t="s">
        <v>74</v>
      </c>
      <c r="AY214" s="251" t="s">
        <v>114</v>
      </c>
    </row>
    <row r="215" s="2" customFormat="1" ht="16.5" customHeight="1">
      <c r="A215" s="39"/>
      <c r="B215" s="40"/>
      <c r="C215" s="199" t="s">
        <v>313</v>
      </c>
      <c r="D215" s="199" t="s">
        <v>116</v>
      </c>
      <c r="E215" s="200" t="s">
        <v>314</v>
      </c>
      <c r="F215" s="201" t="s">
        <v>315</v>
      </c>
      <c r="G215" s="202" t="s">
        <v>141</v>
      </c>
      <c r="H215" s="203">
        <v>0.879</v>
      </c>
      <c r="I215" s="204"/>
      <c r="J215" s="205">
        <f>ROUND(I215*H215,2)</f>
        <v>0</v>
      </c>
      <c r="K215" s="206"/>
      <c r="L215" s="45"/>
      <c r="M215" s="207" t="s">
        <v>19</v>
      </c>
      <c r="N215" s="208" t="s">
        <v>40</v>
      </c>
      <c r="O215" s="85"/>
      <c r="P215" s="209">
        <f>O215*H215</f>
        <v>0</v>
      </c>
      <c r="Q215" s="209">
        <v>0</v>
      </c>
      <c r="R215" s="209">
        <f>Q215*H215</f>
        <v>0</v>
      </c>
      <c r="S215" s="209">
        <v>0</v>
      </c>
      <c r="T215" s="21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1" t="s">
        <v>120</v>
      </c>
      <c r="AT215" s="211" t="s">
        <v>116</v>
      </c>
      <c r="AU215" s="211" t="s">
        <v>76</v>
      </c>
      <c r="AY215" s="18" t="s">
        <v>114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8" t="s">
        <v>74</v>
      </c>
      <c r="BK215" s="212">
        <f>ROUND(I215*H215,2)</f>
        <v>0</v>
      </c>
      <c r="BL215" s="18" t="s">
        <v>120</v>
      </c>
      <c r="BM215" s="211" t="s">
        <v>316</v>
      </c>
    </row>
    <row r="216" s="2" customFormat="1">
      <c r="A216" s="39"/>
      <c r="B216" s="40"/>
      <c r="C216" s="41"/>
      <c r="D216" s="213" t="s">
        <v>122</v>
      </c>
      <c r="E216" s="41"/>
      <c r="F216" s="214" t="s">
        <v>317</v>
      </c>
      <c r="G216" s="41"/>
      <c r="H216" s="41"/>
      <c r="I216" s="215"/>
      <c r="J216" s="41"/>
      <c r="K216" s="41"/>
      <c r="L216" s="45"/>
      <c r="M216" s="216"/>
      <c r="N216" s="217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122</v>
      </c>
      <c r="AU216" s="18" t="s">
        <v>76</v>
      </c>
    </row>
    <row r="217" s="2" customFormat="1">
      <c r="A217" s="39"/>
      <c r="B217" s="40"/>
      <c r="C217" s="41"/>
      <c r="D217" s="218" t="s">
        <v>124</v>
      </c>
      <c r="E217" s="41"/>
      <c r="F217" s="219" t="s">
        <v>318</v>
      </c>
      <c r="G217" s="41"/>
      <c r="H217" s="41"/>
      <c r="I217" s="215"/>
      <c r="J217" s="41"/>
      <c r="K217" s="41"/>
      <c r="L217" s="45"/>
      <c r="M217" s="216"/>
      <c r="N217" s="217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124</v>
      </c>
      <c r="AU217" s="18" t="s">
        <v>76</v>
      </c>
    </row>
    <row r="218" s="14" customFormat="1">
      <c r="A218" s="14"/>
      <c r="B218" s="230"/>
      <c r="C218" s="231"/>
      <c r="D218" s="213" t="s">
        <v>145</v>
      </c>
      <c r="E218" s="232" t="s">
        <v>19</v>
      </c>
      <c r="F218" s="233" t="s">
        <v>319</v>
      </c>
      <c r="G218" s="231"/>
      <c r="H218" s="234">
        <v>0.39200000000000002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145</v>
      </c>
      <c r="AU218" s="240" t="s">
        <v>76</v>
      </c>
      <c r="AV218" s="14" t="s">
        <v>76</v>
      </c>
      <c r="AW218" s="14" t="s">
        <v>31</v>
      </c>
      <c r="AX218" s="14" t="s">
        <v>69</v>
      </c>
      <c r="AY218" s="240" t="s">
        <v>114</v>
      </c>
    </row>
    <row r="219" s="14" customFormat="1">
      <c r="A219" s="14"/>
      <c r="B219" s="230"/>
      <c r="C219" s="231"/>
      <c r="D219" s="213" t="s">
        <v>145</v>
      </c>
      <c r="E219" s="232" t="s">
        <v>19</v>
      </c>
      <c r="F219" s="233" t="s">
        <v>320</v>
      </c>
      <c r="G219" s="231"/>
      <c r="H219" s="234">
        <v>0.48699999999999999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145</v>
      </c>
      <c r="AU219" s="240" t="s">
        <v>76</v>
      </c>
      <c r="AV219" s="14" t="s">
        <v>76</v>
      </c>
      <c r="AW219" s="14" t="s">
        <v>31</v>
      </c>
      <c r="AX219" s="14" t="s">
        <v>69</v>
      </c>
      <c r="AY219" s="240" t="s">
        <v>114</v>
      </c>
    </row>
    <row r="220" s="15" customFormat="1">
      <c r="A220" s="15"/>
      <c r="B220" s="241"/>
      <c r="C220" s="242"/>
      <c r="D220" s="213" t="s">
        <v>145</v>
      </c>
      <c r="E220" s="243" t="s">
        <v>19</v>
      </c>
      <c r="F220" s="244" t="s">
        <v>150</v>
      </c>
      <c r="G220" s="242"/>
      <c r="H220" s="245">
        <v>0.879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1" t="s">
        <v>145</v>
      </c>
      <c r="AU220" s="251" t="s">
        <v>76</v>
      </c>
      <c r="AV220" s="15" t="s">
        <v>120</v>
      </c>
      <c r="AW220" s="15" t="s">
        <v>31</v>
      </c>
      <c r="AX220" s="15" t="s">
        <v>74</v>
      </c>
      <c r="AY220" s="251" t="s">
        <v>114</v>
      </c>
    </row>
    <row r="221" s="2" customFormat="1" ht="16.5" customHeight="1">
      <c r="A221" s="39"/>
      <c r="B221" s="40"/>
      <c r="C221" s="199" t="s">
        <v>321</v>
      </c>
      <c r="D221" s="199" t="s">
        <v>116</v>
      </c>
      <c r="E221" s="200" t="s">
        <v>322</v>
      </c>
      <c r="F221" s="201" t="s">
        <v>323</v>
      </c>
      <c r="G221" s="202" t="s">
        <v>222</v>
      </c>
      <c r="H221" s="203">
        <v>11.16</v>
      </c>
      <c r="I221" s="204"/>
      <c r="J221" s="205">
        <f>ROUND(I221*H221,2)</f>
        <v>0</v>
      </c>
      <c r="K221" s="206"/>
      <c r="L221" s="45"/>
      <c r="M221" s="207" t="s">
        <v>19</v>
      </c>
      <c r="N221" s="208" t="s">
        <v>40</v>
      </c>
      <c r="O221" s="85"/>
      <c r="P221" s="209">
        <f>O221*H221</f>
        <v>0</v>
      </c>
      <c r="Q221" s="209">
        <v>0.041258200000000002</v>
      </c>
      <c r="R221" s="209">
        <f>Q221*H221</f>
        <v>0.46044151200000005</v>
      </c>
      <c r="S221" s="209">
        <v>0</v>
      </c>
      <c r="T221" s="21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1" t="s">
        <v>120</v>
      </c>
      <c r="AT221" s="211" t="s">
        <v>116</v>
      </c>
      <c r="AU221" s="211" t="s">
        <v>76</v>
      </c>
      <c r="AY221" s="18" t="s">
        <v>114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8" t="s">
        <v>74</v>
      </c>
      <c r="BK221" s="212">
        <f>ROUND(I221*H221,2)</f>
        <v>0</v>
      </c>
      <c r="BL221" s="18" t="s">
        <v>120</v>
      </c>
      <c r="BM221" s="211" t="s">
        <v>324</v>
      </c>
    </row>
    <row r="222" s="2" customFormat="1">
      <c r="A222" s="39"/>
      <c r="B222" s="40"/>
      <c r="C222" s="41"/>
      <c r="D222" s="213" t="s">
        <v>122</v>
      </c>
      <c r="E222" s="41"/>
      <c r="F222" s="214" t="s">
        <v>325</v>
      </c>
      <c r="G222" s="41"/>
      <c r="H222" s="41"/>
      <c r="I222" s="215"/>
      <c r="J222" s="41"/>
      <c r="K222" s="41"/>
      <c r="L222" s="45"/>
      <c r="M222" s="216"/>
      <c r="N222" s="217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122</v>
      </c>
      <c r="AU222" s="18" t="s">
        <v>76</v>
      </c>
    </row>
    <row r="223" s="2" customFormat="1">
      <c r="A223" s="39"/>
      <c r="B223" s="40"/>
      <c r="C223" s="41"/>
      <c r="D223" s="218" t="s">
        <v>124</v>
      </c>
      <c r="E223" s="41"/>
      <c r="F223" s="219" t="s">
        <v>326</v>
      </c>
      <c r="G223" s="41"/>
      <c r="H223" s="41"/>
      <c r="I223" s="215"/>
      <c r="J223" s="41"/>
      <c r="K223" s="41"/>
      <c r="L223" s="45"/>
      <c r="M223" s="216"/>
      <c r="N223" s="217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124</v>
      </c>
      <c r="AU223" s="18" t="s">
        <v>76</v>
      </c>
    </row>
    <row r="224" s="14" customFormat="1">
      <c r="A224" s="14"/>
      <c r="B224" s="230"/>
      <c r="C224" s="231"/>
      <c r="D224" s="213" t="s">
        <v>145</v>
      </c>
      <c r="E224" s="232" t="s">
        <v>19</v>
      </c>
      <c r="F224" s="233" t="s">
        <v>327</v>
      </c>
      <c r="G224" s="231"/>
      <c r="H224" s="234">
        <v>6.1200000000000001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0" t="s">
        <v>145</v>
      </c>
      <c r="AU224" s="240" t="s">
        <v>76</v>
      </c>
      <c r="AV224" s="14" t="s">
        <v>76</v>
      </c>
      <c r="AW224" s="14" t="s">
        <v>31</v>
      </c>
      <c r="AX224" s="14" t="s">
        <v>69</v>
      </c>
      <c r="AY224" s="240" t="s">
        <v>114</v>
      </c>
    </row>
    <row r="225" s="14" customFormat="1">
      <c r="A225" s="14"/>
      <c r="B225" s="230"/>
      <c r="C225" s="231"/>
      <c r="D225" s="213" t="s">
        <v>145</v>
      </c>
      <c r="E225" s="232" t="s">
        <v>19</v>
      </c>
      <c r="F225" s="233" t="s">
        <v>328</v>
      </c>
      <c r="G225" s="231"/>
      <c r="H225" s="234">
        <v>5.04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0" t="s">
        <v>145</v>
      </c>
      <c r="AU225" s="240" t="s">
        <v>76</v>
      </c>
      <c r="AV225" s="14" t="s">
        <v>76</v>
      </c>
      <c r="AW225" s="14" t="s">
        <v>31</v>
      </c>
      <c r="AX225" s="14" t="s">
        <v>69</v>
      </c>
      <c r="AY225" s="240" t="s">
        <v>114</v>
      </c>
    </row>
    <row r="226" s="15" customFormat="1">
      <c r="A226" s="15"/>
      <c r="B226" s="241"/>
      <c r="C226" s="242"/>
      <c r="D226" s="213" t="s">
        <v>145</v>
      </c>
      <c r="E226" s="243" t="s">
        <v>19</v>
      </c>
      <c r="F226" s="244" t="s">
        <v>150</v>
      </c>
      <c r="G226" s="242"/>
      <c r="H226" s="245">
        <v>11.16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1" t="s">
        <v>145</v>
      </c>
      <c r="AU226" s="251" t="s">
        <v>76</v>
      </c>
      <c r="AV226" s="15" t="s">
        <v>120</v>
      </c>
      <c r="AW226" s="15" t="s">
        <v>31</v>
      </c>
      <c r="AX226" s="15" t="s">
        <v>74</v>
      </c>
      <c r="AY226" s="251" t="s">
        <v>114</v>
      </c>
    </row>
    <row r="227" s="2" customFormat="1" ht="16.5" customHeight="1">
      <c r="A227" s="39"/>
      <c r="B227" s="40"/>
      <c r="C227" s="199" t="s">
        <v>329</v>
      </c>
      <c r="D227" s="199" t="s">
        <v>116</v>
      </c>
      <c r="E227" s="200" t="s">
        <v>330</v>
      </c>
      <c r="F227" s="201" t="s">
        <v>331</v>
      </c>
      <c r="G227" s="202" t="s">
        <v>222</v>
      </c>
      <c r="H227" s="203">
        <v>11.16</v>
      </c>
      <c r="I227" s="204"/>
      <c r="J227" s="205">
        <f>ROUND(I227*H227,2)</f>
        <v>0</v>
      </c>
      <c r="K227" s="206"/>
      <c r="L227" s="45"/>
      <c r="M227" s="207" t="s">
        <v>19</v>
      </c>
      <c r="N227" s="208" t="s">
        <v>40</v>
      </c>
      <c r="O227" s="85"/>
      <c r="P227" s="209">
        <f>O227*H227</f>
        <v>0</v>
      </c>
      <c r="Q227" s="209">
        <v>1.5E-05</v>
      </c>
      <c r="R227" s="209">
        <f>Q227*H227</f>
        <v>0.0001674</v>
      </c>
      <c r="S227" s="209">
        <v>0</v>
      </c>
      <c r="T227" s="21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1" t="s">
        <v>120</v>
      </c>
      <c r="AT227" s="211" t="s">
        <v>116</v>
      </c>
      <c r="AU227" s="211" t="s">
        <v>76</v>
      </c>
      <c r="AY227" s="18" t="s">
        <v>114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18" t="s">
        <v>74</v>
      </c>
      <c r="BK227" s="212">
        <f>ROUND(I227*H227,2)</f>
        <v>0</v>
      </c>
      <c r="BL227" s="18" t="s">
        <v>120</v>
      </c>
      <c r="BM227" s="211" t="s">
        <v>332</v>
      </c>
    </row>
    <row r="228" s="2" customFormat="1">
      <c r="A228" s="39"/>
      <c r="B228" s="40"/>
      <c r="C228" s="41"/>
      <c r="D228" s="213" t="s">
        <v>122</v>
      </c>
      <c r="E228" s="41"/>
      <c r="F228" s="214" t="s">
        <v>333</v>
      </c>
      <c r="G228" s="41"/>
      <c r="H228" s="41"/>
      <c r="I228" s="215"/>
      <c r="J228" s="41"/>
      <c r="K228" s="41"/>
      <c r="L228" s="45"/>
      <c r="M228" s="216"/>
      <c r="N228" s="217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122</v>
      </c>
      <c r="AU228" s="18" t="s">
        <v>76</v>
      </c>
    </row>
    <row r="229" s="2" customFormat="1">
      <c r="A229" s="39"/>
      <c r="B229" s="40"/>
      <c r="C229" s="41"/>
      <c r="D229" s="218" t="s">
        <v>124</v>
      </c>
      <c r="E229" s="41"/>
      <c r="F229" s="219" t="s">
        <v>334</v>
      </c>
      <c r="G229" s="41"/>
      <c r="H229" s="41"/>
      <c r="I229" s="215"/>
      <c r="J229" s="41"/>
      <c r="K229" s="41"/>
      <c r="L229" s="45"/>
      <c r="M229" s="216"/>
      <c r="N229" s="217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124</v>
      </c>
      <c r="AU229" s="18" t="s">
        <v>76</v>
      </c>
    </row>
    <row r="230" s="2" customFormat="1" ht="24.15" customHeight="1">
      <c r="A230" s="39"/>
      <c r="B230" s="40"/>
      <c r="C230" s="199" t="s">
        <v>335</v>
      </c>
      <c r="D230" s="199" t="s">
        <v>116</v>
      </c>
      <c r="E230" s="200" t="s">
        <v>336</v>
      </c>
      <c r="F230" s="201" t="s">
        <v>337</v>
      </c>
      <c r="G230" s="202" t="s">
        <v>214</v>
      </c>
      <c r="H230" s="203">
        <v>0.14799999999999999</v>
      </c>
      <c r="I230" s="204"/>
      <c r="J230" s="205">
        <f>ROUND(I230*H230,2)</f>
        <v>0</v>
      </c>
      <c r="K230" s="206"/>
      <c r="L230" s="45"/>
      <c r="M230" s="207" t="s">
        <v>19</v>
      </c>
      <c r="N230" s="208" t="s">
        <v>40</v>
      </c>
      <c r="O230" s="85"/>
      <c r="P230" s="209">
        <f>O230*H230</f>
        <v>0</v>
      </c>
      <c r="Q230" s="209">
        <v>1.0474082039999999</v>
      </c>
      <c r="R230" s="209">
        <f>Q230*H230</f>
        <v>0.15501641419199999</v>
      </c>
      <c r="S230" s="209">
        <v>0</v>
      </c>
      <c r="T230" s="21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1" t="s">
        <v>120</v>
      </c>
      <c r="AT230" s="211" t="s">
        <v>116</v>
      </c>
      <c r="AU230" s="211" t="s">
        <v>76</v>
      </c>
      <c r="AY230" s="18" t="s">
        <v>114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8" t="s">
        <v>74</v>
      </c>
      <c r="BK230" s="212">
        <f>ROUND(I230*H230,2)</f>
        <v>0</v>
      </c>
      <c r="BL230" s="18" t="s">
        <v>120</v>
      </c>
      <c r="BM230" s="211" t="s">
        <v>338</v>
      </c>
    </row>
    <row r="231" s="2" customFormat="1">
      <c r="A231" s="39"/>
      <c r="B231" s="40"/>
      <c r="C231" s="41"/>
      <c r="D231" s="213" t="s">
        <v>122</v>
      </c>
      <c r="E231" s="41"/>
      <c r="F231" s="214" t="s">
        <v>339</v>
      </c>
      <c r="G231" s="41"/>
      <c r="H231" s="41"/>
      <c r="I231" s="215"/>
      <c r="J231" s="41"/>
      <c r="K231" s="41"/>
      <c r="L231" s="45"/>
      <c r="M231" s="216"/>
      <c r="N231" s="217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122</v>
      </c>
      <c r="AU231" s="18" t="s">
        <v>76</v>
      </c>
    </row>
    <row r="232" s="2" customFormat="1">
      <c r="A232" s="39"/>
      <c r="B232" s="40"/>
      <c r="C232" s="41"/>
      <c r="D232" s="218" t="s">
        <v>124</v>
      </c>
      <c r="E232" s="41"/>
      <c r="F232" s="219" t="s">
        <v>340</v>
      </c>
      <c r="G232" s="41"/>
      <c r="H232" s="41"/>
      <c r="I232" s="215"/>
      <c r="J232" s="41"/>
      <c r="K232" s="41"/>
      <c r="L232" s="45"/>
      <c r="M232" s="216"/>
      <c r="N232" s="217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124</v>
      </c>
      <c r="AU232" s="18" t="s">
        <v>76</v>
      </c>
    </row>
    <row r="233" s="13" customFormat="1">
      <c r="A233" s="13"/>
      <c r="B233" s="220"/>
      <c r="C233" s="221"/>
      <c r="D233" s="213" t="s">
        <v>145</v>
      </c>
      <c r="E233" s="222" t="s">
        <v>19</v>
      </c>
      <c r="F233" s="223" t="s">
        <v>341</v>
      </c>
      <c r="G233" s="221"/>
      <c r="H233" s="222" t="s">
        <v>19</v>
      </c>
      <c r="I233" s="224"/>
      <c r="J233" s="221"/>
      <c r="K233" s="221"/>
      <c r="L233" s="225"/>
      <c r="M233" s="226"/>
      <c r="N233" s="227"/>
      <c r="O233" s="227"/>
      <c r="P233" s="227"/>
      <c r="Q233" s="227"/>
      <c r="R233" s="227"/>
      <c r="S233" s="227"/>
      <c r="T233" s="22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9" t="s">
        <v>145</v>
      </c>
      <c r="AU233" s="229" t="s">
        <v>76</v>
      </c>
      <c r="AV233" s="13" t="s">
        <v>74</v>
      </c>
      <c r="AW233" s="13" t="s">
        <v>31</v>
      </c>
      <c r="AX233" s="13" t="s">
        <v>69</v>
      </c>
      <c r="AY233" s="229" t="s">
        <v>114</v>
      </c>
    </row>
    <row r="234" s="14" customFormat="1">
      <c r="A234" s="14"/>
      <c r="B234" s="230"/>
      <c r="C234" s="231"/>
      <c r="D234" s="213" t="s">
        <v>145</v>
      </c>
      <c r="E234" s="232" t="s">
        <v>19</v>
      </c>
      <c r="F234" s="233" t="s">
        <v>342</v>
      </c>
      <c r="G234" s="231"/>
      <c r="H234" s="234">
        <v>0.14799999999999999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145</v>
      </c>
      <c r="AU234" s="240" t="s">
        <v>76</v>
      </c>
      <c r="AV234" s="14" t="s">
        <v>76</v>
      </c>
      <c r="AW234" s="14" t="s">
        <v>31</v>
      </c>
      <c r="AX234" s="14" t="s">
        <v>74</v>
      </c>
      <c r="AY234" s="240" t="s">
        <v>114</v>
      </c>
    </row>
    <row r="235" s="2" customFormat="1" ht="24.15" customHeight="1">
      <c r="A235" s="39"/>
      <c r="B235" s="40"/>
      <c r="C235" s="199" t="s">
        <v>343</v>
      </c>
      <c r="D235" s="199" t="s">
        <v>116</v>
      </c>
      <c r="E235" s="200" t="s">
        <v>344</v>
      </c>
      <c r="F235" s="201" t="s">
        <v>345</v>
      </c>
      <c r="G235" s="202" t="s">
        <v>141</v>
      </c>
      <c r="H235" s="203">
        <v>4.3920000000000003</v>
      </c>
      <c r="I235" s="204"/>
      <c r="J235" s="205">
        <f>ROUND(I235*H235,2)</f>
        <v>0</v>
      </c>
      <c r="K235" s="206"/>
      <c r="L235" s="45"/>
      <c r="M235" s="207" t="s">
        <v>19</v>
      </c>
      <c r="N235" s="208" t="s">
        <v>40</v>
      </c>
      <c r="O235" s="85"/>
      <c r="P235" s="209">
        <f>O235*H235</f>
        <v>0</v>
      </c>
      <c r="Q235" s="209">
        <v>3.8572438199999999</v>
      </c>
      <c r="R235" s="209">
        <f>Q235*H235</f>
        <v>16.941014857440003</v>
      </c>
      <c r="S235" s="209">
        <v>0</v>
      </c>
      <c r="T235" s="21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1" t="s">
        <v>120</v>
      </c>
      <c r="AT235" s="211" t="s">
        <v>116</v>
      </c>
      <c r="AU235" s="211" t="s">
        <v>76</v>
      </c>
      <c r="AY235" s="18" t="s">
        <v>114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8" t="s">
        <v>74</v>
      </c>
      <c r="BK235" s="212">
        <f>ROUND(I235*H235,2)</f>
        <v>0</v>
      </c>
      <c r="BL235" s="18" t="s">
        <v>120</v>
      </c>
      <c r="BM235" s="211" t="s">
        <v>346</v>
      </c>
    </row>
    <row r="236" s="2" customFormat="1">
      <c r="A236" s="39"/>
      <c r="B236" s="40"/>
      <c r="C236" s="41"/>
      <c r="D236" s="213" t="s">
        <v>122</v>
      </c>
      <c r="E236" s="41"/>
      <c r="F236" s="214" t="s">
        <v>347</v>
      </c>
      <c r="G236" s="41"/>
      <c r="H236" s="41"/>
      <c r="I236" s="215"/>
      <c r="J236" s="41"/>
      <c r="K236" s="41"/>
      <c r="L236" s="45"/>
      <c r="M236" s="216"/>
      <c r="N236" s="217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122</v>
      </c>
      <c r="AU236" s="18" t="s">
        <v>76</v>
      </c>
    </row>
    <row r="237" s="2" customFormat="1">
      <c r="A237" s="39"/>
      <c r="B237" s="40"/>
      <c r="C237" s="41"/>
      <c r="D237" s="218" t="s">
        <v>124</v>
      </c>
      <c r="E237" s="41"/>
      <c r="F237" s="219" t="s">
        <v>348</v>
      </c>
      <c r="G237" s="41"/>
      <c r="H237" s="41"/>
      <c r="I237" s="215"/>
      <c r="J237" s="41"/>
      <c r="K237" s="41"/>
      <c r="L237" s="45"/>
      <c r="M237" s="216"/>
      <c r="N237" s="217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124</v>
      </c>
      <c r="AU237" s="18" t="s">
        <v>76</v>
      </c>
    </row>
    <row r="238" s="14" customFormat="1">
      <c r="A238" s="14"/>
      <c r="B238" s="230"/>
      <c r="C238" s="231"/>
      <c r="D238" s="213" t="s">
        <v>145</v>
      </c>
      <c r="E238" s="232" t="s">
        <v>19</v>
      </c>
      <c r="F238" s="233" t="s">
        <v>349</v>
      </c>
      <c r="G238" s="231"/>
      <c r="H238" s="234">
        <v>4.3920000000000003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145</v>
      </c>
      <c r="AU238" s="240" t="s">
        <v>76</v>
      </c>
      <c r="AV238" s="14" t="s">
        <v>76</v>
      </c>
      <c r="AW238" s="14" t="s">
        <v>31</v>
      </c>
      <c r="AX238" s="14" t="s">
        <v>74</v>
      </c>
      <c r="AY238" s="240" t="s">
        <v>114</v>
      </c>
    </row>
    <row r="239" s="2" customFormat="1" ht="24.15" customHeight="1">
      <c r="A239" s="39"/>
      <c r="B239" s="40"/>
      <c r="C239" s="199" t="s">
        <v>350</v>
      </c>
      <c r="D239" s="199" t="s">
        <v>116</v>
      </c>
      <c r="E239" s="200" t="s">
        <v>351</v>
      </c>
      <c r="F239" s="201" t="s">
        <v>352</v>
      </c>
      <c r="G239" s="202" t="s">
        <v>141</v>
      </c>
      <c r="H239" s="203">
        <v>2.1960000000000002</v>
      </c>
      <c r="I239" s="204"/>
      <c r="J239" s="205">
        <f>ROUND(I239*H239,2)</f>
        <v>0</v>
      </c>
      <c r="K239" s="206"/>
      <c r="L239" s="45"/>
      <c r="M239" s="207" t="s">
        <v>19</v>
      </c>
      <c r="N239" s="208" t="s">
        <v>40</v>
      </c>
      <c r="O239" s="85"/>
      <c r="P239" s="209">
        <f>O239*H239</f>
        <v>0</v>
      </c>
      <c r="Q239" s="209">
        <v>2.791952942</v>
      </c>
      <c r="R239" s="209">
        <f>Q239*H239</f>
        <v>6.1311286606320001</v>
      </c>
      <c r="S239" s="209">
        <v>0</v>
      </c>
      <c r="T239" s="21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1" t="s">
        <v>120</v>
      </c>
      <c r="AT239" s="211" t="s">
        <v>116</v>
      </c>
      <c r="AU239" s="211" t="s">
        <v>76</v>
      </c>
      <c r="AY239" s="18" t="s">
        <v>114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8" t="s">
        <v>74</v>
      </c>
      <c r="BK239" s="212">
        <f>ROUND(I239*H239,2)</f>
        <v>0</v>
      </c>
      <c r="BL239" s="18" t="s">
        <v>120</v>
      </c>
      <c r="BM239" s="211" t="s">
        <v>353</v>
      </c>
    </row>
    <row r="240" s="2" customFormat="1">
      <c r="A240" s="39"/>
      <c r="B240" s="40"/>
      <c r="C240" s="41"/>
      <c r="D240" s="213" t="s">
        <v>122</v>
      </c>
      <c r="E240" s="41"/>
      <c r="F240" s="214" t="s">
        <v>354</v>
      </c>
      <c r="G240" s="41"/>
      <c r="H240" s="41"/>
      <c r="I240" s="215"/>
      <c r="J240" s="41"/>
      <c r="K240" s="41"/>
      <c r="L240" s="45"/>
      <c r="M240" s="216"/>
      <c r="N240" s="217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122</v>
      </c>
      <c r="AU240" s="18" t="s">
        <v>76</v>
      </c>
    </row>
    <row r="241" s="2" customFormat="1">
      <c r="A241" s="39"/>
      <c r="B241" s="40"/>
      <c r="C241" s="41"/>
      <c r="D241" s="218" t="s">
        <v>124</v>
      </c>
      <c r="E241" s="41"/>
      <c r="F241" s="219" t="s">
        <v>355</v>
      </c>
      <c r="G241" s="41"/>
      <c r="H241" s="41"/>
      <c r="I241" s="215"/>
      <c r="J241" s="41"/>
      <c r="K241" s="41"/>
      <c r="L241" s="45"/>
      <c r="M241" s="216"/>
      <c r="N241" s="217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124</v>
      </c>
      <c r="AU241" s="18" t="s">
        <v>76</v>
      </c>
    </row>
    <row r="242" s="13" customFormat="1">
      <c r="A242" s="13"/>
      <c r="B242" s="220"/>
      <c r="C242" s="221"/>
      <c r="D242" s="213" t="s">
        <v>145</v>
      </c>
      <c r="E242" s="222" t="s">
        <v>19</v>
      </c>
      <c r="F242" s="223" t="s">
        <v>356</v>
      </c>
      <c r="G242" s="221"/>
      <c r="H242" s="222" t="s">
        <v>19</v>
      </c>
      <c r="I242" s="224"/>
      <c r="J242" s="221"/>
      <c r="K242" s="221"/>
      <c r="L242" s="225"/>
      <c r="M242" s="226"/>
      <c r="N242" s="227"/>
      <c r="O242" s="227"/>
      <c r="P242" s="227"/>
      <c r="Q242" s="227"/>
      <c r="R242" s="227"/>
      <c r="S242" s="227"/>
      <c r="T242" s="22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9" t="s">
        <v>145</v>
      </c>
      <c r="AU242" s="229" t="s">
        <v>76</v>
      </c>
      <c r="AV242" s="13" t="s">
        <v>74</v>
      </c>
      <c r="AW242" s="13" t="s">
        <v>31</v>
      </c>
      <c r="AX242" s="13" t="s">
        <v>69</v>
      </c>
      <c r="AY242" s="229" t="s">
        <v>114</v>
      </c>
    </row>
    <row r="243" s="14" customFormat="1">
      <c r="A243" s="14"/>
      <c r="B243" s="230"/>
      <c r="C243" s="231"/>
      <c r="D243" s="213" t="s">
        <v>145</v>
      </c>
      <c r="E243" s="232" t="s">
        <v>19</v>
      </c>
      <c r="F243" s="233" t="s">
        <v>357</v>
      </c>
      <c r="G243" s="231"/>
      <c r="H243" s="234">
        <v>2.1960000000000002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145</v>
      </c>
      <c r="AU243" s="240" t="s">
        <v>76</v>
      </c>
      <c r="AV243" s="14" t="s">
        <v>76</v>
      </c>
      <c r="AW243" s="14" t="s">
        <v>31</v>
      </c>
      <c r="AX243" s="14" t="s">
        <v>74</v>
      </c>
      <c r="AY243" s="240" t="s">
        <v>114</v>
      </c>
    </row>
    <row r="244" s="2" customFormat="1" ht="24.15" customHeight="1">
      <c r="A244" s="39"/>
      <c r="B244" s="40"/>
      <c r="C244" s="199" t="s">
        <v>358</v>
      </c>
      <c r="D244" s="199" t="s">
        <v>116</v>
      </c>
      <c r="E244" s="200" t="s">
        <v>359</v>
      </c>
      <c r="F244" s="201" t="s">
        <v>360</v>
      </c>
      <c r="G244" s="202" t="s">
        <v>119</v>
      </c>
      <c r="H244" s="203">
        <v>11.800000000000001</v>
      </c>
      <c r="I244" s="204"/>
      <c r="J244" s="205">
        <f>ROUND(I244*H244,2)</f>
        <v>0</v>
      </c>
      <c r="K244" s="206"/>
      <c r="L244" s="45"/>
      <c r="M244" s="207" t="s">
        <v>19</v>
      </c>
      <c r="N244" s="208" t="s">
        <v>40</v>
      </c>
      <c r="O244" s="85"/>
      <c r="P244" s="209">
        <f>O244*H244</f>
        <v>0</v>
      </c>
      <c r="Q244" s="209">
        <v>0.00033</v>
      </c>
      <c r="R244" s="209">
        <f>Q244*H244</f>
        <v>0.0038940000000000003</v>
      </c>
      <c r="S244" s="209">
        <v>0</v>
      </c>
      <c r="T244" s="21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1" t="s">
        <v>120</v>
      </c>
      <c r="AT244" s="211" t="s">
        <v>116</v>
      </c>
      <c r="AU244" s="211" t="s">
        <v>76</v>
      </c>
      <c r="AY244" s="18" t="s">
        <v>114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8" t="s">
        <v>74</v>
      </c>
      <c r="BK244" s="212">
        <f>ROUND(I244*H244,2)</f>
        <v>0</v>
      </c>
      <c r="BL244" s="18" t="s">
        <v>120</v>
      </c>
      <c r="BM244" s="211" t="s">
        <v>361</v>
      </c>
    </row>
    <row r="245" s="2" customFormat="1">
      <c r="A245" s="39"/>
      <c r="B245" s="40"/>
      <c r="C245" s="41"/>
      <c r="D245" s="213" t="s">
        <v>122</v>
      </c>
      <c r="E245" s="41"/>
      <c r="F245" s="214" t="s">
        <v>362</v>
      </c>
      <c r="G245" s="41"/>
      <c r="H245" s="41"/>
      <c r="I245" s="215"/>
      <c r="J245" s="41"/>
      <c r="K245" s="41"/>
      <c r="L245" s="45"/>
      <c r="M245" s="216"/>
      <c r="N245" s="217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122</v>
      </c>
      <c r="AU245" s="18" t="s">
        <v>76</v>
      </c>
    </row>
    <row r="246" s="2" customFormat="1">
      <c r="A246" s="39"/>
      <c r="B246" s="40"/>
      <c r="C246" s="41"/>
      <c r="D246" s="218" t="s">
        <v>124</v>
      </c>
      <c r="E246" s="41"/>
      <c r="F246" s="219" t="s">
        <v>363</v>
      </c>
      <c r="G246" s="41"/>
      <c r="H246" s="41"/>
      <c r="I246" s="215"/>
      <c r="J246" s="41"/>
      <c r="K246" s="41"/>
      <c r="L246" s="45"/>
      <c r="M246" s="216"/>
      <c r="N246" s="217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124</v>
      </c>
      <c r="AU246" s="18" t="s">
        <v>76</v>
      </c>
    </row>
    <row r="247" s="14" customFormat="1">
      <c r="A247" s="14"/>
      <c r="B247" s="230"/>
      <c r="C247" s="231"/>
      <c r="D247" s="213" t="s">
        <v>145</v>
      </c>
      <c r="E247" s="232" t="s">
        <v>19</v>
      </c>
      <c r="F247" s="233" t="s">
        <v>364</v>
      </c>
      <c r="G247" s="231"/>
      <c r="H247" s="234">
        <v>11.800000000000001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145</v>
      </c>
      <c r="AU247" s="240" t="s">
        <v>76</v>
      </c>
      <c r="AV247" s="14" t="s">
        <v>76</v>
      </c>
      <c r="AW247" s="14" t="s">
        <v>31</v>
      </c>
      <c r="AX247" s="14" t="s">
        <v>74</v>
      </c>
      <c r="AY247" s="240" t="s">
        <v>114</v>
      </c>
    </row>
    <row r="248" s="2" customFormat="1" ht="24.15" customHeight="1">
      <c r="A248" s="39"/>
      <c r="B248" s="40"/>
      <c r="C248" s="252" t="s">
        <v>365</v>
      </c>
      <c r="D248" s="252" t="s">
        <v>366</v>
      </c>
      <c r="E248" s="253" t="s">
        <v>367</v>
      </c>
      <c r="F248" s="254" t="s">
        <v>368</v>
      </c>
      <c r="G248" s="255" t="s">
        <v>119</v>
      </c>
      <c r="H248" s="256">
        <v>11.800000000000001</v>
      </c>
      <c r="I248" s="257"/>
      <c r="J248" s="258">
        <f>ROUND(I248*H248,2)</f>
        <v>0</v>
      </c>
      <c r="K248" s="259"/>
      <c r="L248" s="260"/>
      <c r="M248" s="261" t="s">
        <v>19</v>
      </c>
      <c r="N248" s="262" t="s">
        <v>40</v>
      </c>
      <c r="O248" s="85"/>
      <c r="P248" s="209">
        <f>O248*H248</f>
        <v>0</v>
      </c>
      <c r="Q248" s="209">
        <v>0</v>
      </c>
      <c r="R248" s="209">
        <f>Q248*H248</f>
        <v>0</v>
      </c>
      <c r="S248" s="209">
        <v>0</v>
      </c>
      <c r="T248" s="21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1" t="s">
        <v>176</v>
      </c>
      <c r="AT248" s="211" t="s">
        <v>366</v>
      </c>
      <c r="AU248" s="211" t="s">
        <v>76</v>
      </c>
      <c r="AY248" s="18" t="s">
        <v>114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8" t="s">
        <v>74</v>
      </c>
      <c r="BK248" s="212">
        <f>ROUND(I248*H248,2)</f>
        <v>0</v>
      </c>
      <c r="BL248" s="18" t="s">
        <v>120</v>
      </c>
      <c r="BM248" s="211" t="s">
        <v>369</v>
      </c>
    </row>
    <row r="249" s="2" customFormat="1">
      <c r="A249" s="39"/>
      <c r="B249" s="40"/>
      <c r="C249" s="41"/>
      <c r="D249" s="213" t="s">
        <v>122</v>
      </c>
      <c r="E249" s="41"/>
      <c r="F249" s="214" t="s">
        <v>368</v>
      </c>
      <c r="G249" s="41"/>
      <c r="H249" s="41"/>
      <c r="I249" s="215"/>
      <c r="J249" s="41"/>
      <c r="K249" s="41"/>
      <c r="L249" s="45"/>
      <c r="M249" s="216"/>
      <c r="N249" s="217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122</v>
      </c>
      <c r="AU249" s="18" t="s">
        <v>76</v>
      </c>
    </row>
    <row r="250" s="12" customFormat="1" ht="22.8" customHeight="1">
      <c r="A250" s="12"/>
      <c r="B250" s="183"/>
      <c r="C250" s="184"/>
      <c r="D250" s="185" t="s">
        <v>68</v>
      </c>
      <c r="E250" s="197" t="s">
        <v>120</v>
      </c>
      <c r="F250" s="197" t="s">
        <v>370</v>
      </c>
      <c r="G250" s="184"/>
      <c r="H250" s="184"/>
      <c r="I250" s="187"/>
      <c r="J250" s="198">
        <f>BK250</f>
        <v>0</v>
      </c>
      <c r="K250" s="184"/>
      <c r="L250" s="189"/>
      <c r="M250" s="190"/>
      <c r="N250" s="191"/>
      <c r="O250" s="191"/>
      <c r="P250" s="192">
        <f>SUM(P251:P268)</f>
        <v>0</v>
      </c>
      <c r="Q250" s="191"/>
      <c r="R250" s="192">
        <f>SUM(R251:R268)</f>
        <v>1.9658585216</v>
      </c>
      <c r="S250" s="191"/>
      <c r="T250" s="193">
        <f>SUM(T251:T268)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94" t="s">
        <v>74</v>
      </c>
      <c r="AT250" s="195" t="s">
        <v>68</v>
      </c>
      <c r="AU250" s="195" t="s">
        <v>74</v>
      </c>
      <c r="AY250" s="194" t="s">
        <v>114</v>
      </c>
      <c r="BK250" s="196">
        <f>SUM(BK251:BK268)</f>
        <v>0</v>
      </c>
    </row>
    <row r="251" s="2" customFormat="1" ht="24.15" customHeight="1">
      <c r="A251" s="39"/>
      <c r="B251" s="40"/>
      <c r="C251" s="199" t="s">
        <v>371</v>
      </c>
      <c r="D251" s="199" t="s">
        <v>116</v>
      </c>
      <c r="E251" s="200" t="s">
        <v>372</v>
      </c>
      <c r="F251" s="201" t="s">
        <v>373</v>
      </c>
      <c r="G251" s="202" t="s">
        <v>222</v>
      </c>
      <c r="H251" s="203">
        <v>15.560000000000001</v>
      </c>
      <c r="I251" s="204"/>
      <c r="J251" s="205">
        <f>ROUND(I251*H251,2)</f>
        <v>0</v>
      </c>
      <c r="K251" s="206"/>
      <c r="L251" s="45"/>
      <c r="M251" s="207" t="s">
        <v>19</v>
      </c>
      <c r="N251" s="208" t="s">
        <v>40</v>
      </c>
      <c r="O251" s="85"/>
      <c r="P251" s="209">
        <f>O251*H251</f>
        <v>0</v>
      </c>
      <c r="Q251" s="209">
        <v>0.00099736000000000009</v>
      </c>
      <c r="R251" s="209">
        <f>Q251*H251</f>
        <v>0.015518921600000003</v>
      </c>
      <c r="S251" s="209">
        <v>0</v>
      </c>
      <c r="T251" s="21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1" t="s">
        <v>120</v>
      </c>
      <c r="AT251" s="211" t="s">
        <v>116</v>
      </c>
      <c r="AU251" s="211" t="s">
        <v>76</v>
      </c>
      <c r="AY251" s="18" t="s">
        <v>114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8" t="s">
        <v>74</v>
      </c>
      <c r="BK251" s="212">
        <f>ROUND(I251*H251,2)</f>
        <v>0</v>
      </c>
      <c r="BL251" s="18" t="s">
        <v>120</v>
      </c>
      <c r="BM251" s="211" t="s">
        <v>374</v>
      </c>
    </row>
    <row r="252" s="2" customFormat="1">
      <c r="A252" s="39"/>
      <c r="B252" s="40"/>
      <c r="C252" s="41"/>
      <c r="D252" s="213" t="s">
        <v>122</v>
      </c>
      <c r="E252" s="41"/>
      <c r="F252" s="214" t="s">
        <v>375</v>
      </c>
      <c r="G252" s="41"/>
      <c r="H252" s="41"/>
      <c r="I252" s="215"/>
      <c r="J252" s="41"/>
      <c r="K252" s="41"/>
      <c r="L252" s="45"/>
      <c r="M252" s="216"/>
      <c r="N252" s="217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122</v>
      </c>
      <c r="AU252" s="18" t="s">
        <v>76</v>
      </c>
    </row>
    <row r="253" s="2" customFormat="1">
      <c r="A253" s="39"/>
      <c r="B253" s="40"/>
      <c r="C253" s="41"/>
      <c r="D253" s="218" t="s">
        <v>124</v>
      </c>
      <c r="E253" s="41"/>
      <c r="F253" s="219" t="s">
        <v>376</v>
      </c>
      <c r="G253" s="41"/>
      <c r="H253" s="41"/>
      <c r="I253" s="215"/>
      <c r="J253" s="41"/>
      <c r="K253" s="41"/>
      <c r="L253" s="45"/>
      <c r="M253" s="216"/>
      <c r="N253" s="217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124</v>
      </c>
      <c r="AU253" s="18" t="s">
        <v>76</v>
      </c>
    </row>
    <row r="254" s="2" customFormat="1" ht="24.15" customHeight="1">
      <c r="A254" s="39"/>
      <c r="B254" s="40"/>
      <c r="C254" s="199" t="s">
        <v>377</v>
      </c>
      <c r="D254" s="199" t="s">
        <v>116</v>
      </c>
      <c r="E254" s="200" t="s">
        <v>378</v>
      </c>
      <c r="F254" s="201" t="s">
        <v>379</v>
      </c>
      <c r="G254" s="202" t="s">
        <v>222</v>
      </c>
      <c r="H254" s="203">
        <v>15.560000000000001</v>
      </c>
      <c r="I254" s="204"/>
      <c r="J254" s="205">
        <f>ROUND(I254*H254,2)</f>
        <v>0</v>
      </c>
      <c r="K254" s="206"/>
      <c r="L254" s="45"/>
      <c r="M254" s="207" t="s">
        <v>19</v>
      </c>
      <c r="N254" s="208" t="s">
        <v>40</v>
      </c>
      <c r="O254" s="85"/>
      <c r="P254" s="209">
        <f>O254*H254</f>
        <v>0</v>
      </c>
      <c r="Q254" s="209">
        <v>0</v>
      </c>
      <c r="R254" s="209">
        <f>Q254*H254</f>
        <v>0</v>
      </c>
      <c r="S254" s="209">
        <v>0</v>
      </c>
      <c r="T254" s="21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1" t="s">
        <v>120</v>
      </c>
      <c r="AT254" s="211" t="s">
        <v>116</v>
      </c>
      <c r="AU254" s="211" t="s">
        <v>76</v>
      </c>
      <c r="AY254" s="18" t="s">
        <v>114</v>
      </c>
      <c r="BE254" s="212">
        <f>IF(N254="základní",J254,0)</f>
        <v>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18" t="s">
        <v>74</v>
      </c>
      <c r="BK254" s="212">
        <f>ROUND(I254*H254,2)</f>
        <v>0</v>
      </c>
      <c r="BL254" s="18" t="s">
        <v>120</v>
      </c>
      <c r="BM254" s="211" t="s">
        <v>380</v>
      </c>
    </row>
    <row r="255" s="2" customFormat="1">
      <c r="A255" s="39"/>
      <c r="B255" s="40"/>
      <c r="C255" s="41"/>
      <c r="D255" s="213" t="s">
        <v>122</v>
      </c>
      <c r="E255" s="41"/>
      <c r="F255" s="214" t="s">
        <v>381</v>
      </c>
      <c r="G255" s="41"/>
      <c r="H255" s="41"/>
      <c r="I255" s="215"/>
      <c r="J255" s="41"/>
      <c r="K255" s="41"/>
      <c r="L255" s="45"/>
      <c r="M255" s="216"/>
      <c r="N255" s="217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122</v>
      </c>
      <c r="AU255" s="18" t="s">
        <v>76</v>
      </c>
    </row>
    <row r="256" s="2" customFormat="1">
      <c r="A256" s="39"/>
      <c r="B256" s="40"/>
      <c r="C256" s="41"/>
      <c r="D256" s="218" t="s">
        <v>124</v>
      </c>
      <c r="E256" s="41"/>
      <c r="F256" s="219" t="s">
        <v>382</v>
      </c>
      <c r="G256" s="41"/>
      <c r="H256" s="41"/>
      <c r="I256" s="215"/>
      <c r="J256" s="41"/>
      <c r="K256" s="41"/>
      <c r="L256" s="45"/>
      <c r="M256" s="216"/>
      <c r="N256" s="217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124</v>
      </c>
      <c r="AU256" s="18" t="s">
        <v>76</v>
      </c>
    </row>
    <row r="257" s="2" customFormat="1" ht="16.5" customHeight="1">
      <c r="A257" s="39"/>
      <c r="B257" s="40"/>
      <c r="C257" s="199" t="s">
        <v>383</v>
      </c>
      <c r="D257" s="199" t="s">
        <v>116</v>
      </c>
      <c r="E257" s="200" t="s">
        <v>384</v>
      </c>
      <c r="F257" s="201" t="s">
        <v>385</v>
      </c>
      <c r="G257" s="202" t="s">
        <v>141</v>
      </c>
      <c r="H257" s="203">
        <v>0.79200000000000004</v>
      </c>
      <c r="I257" s="204"/>
      <c r="J257" s="205">
        <f>ROUND(I257*H257,2)</f>
        <v>0</v>
      </c>
      <c r="K257" s="206"/>
      <c r="L257" s="45"/>
      <c r="M257" s="207" t="s">
        <v>19</v>
      </c>
      <c r="N257" s="208" t="s">
        <v>40</v>
      </c>
      <c r="O257" s="85"/>
      <c r="P257" s="209">
        <f>O257*H257</f>
        <v>0</v>
      </c>
      <c r="Q257" s="209">
        <v>2.4625499999999998</v>
      </c>
      <c r="R257" s="209">
        <f>Q257*H257</f>
        <v>1.9503396</v>
      </c>
      <c r="S257" s="209">
        <v>0</v>
      </c>
      <c r="T257" s="21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1" t="s">
        <v>120</v>
      </c>
      <c r="AT257" s="211" t="s">
        <v>116</v>
      </c>
      <c r="AU257" s="211" t="s">
        <v>76</v>
      </c>
      <c r="AY257" s="18" t="s">
        <v>114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8" t="s">
        <v>74</v>
      </c>
      <c r="BK257" s="212">
        <f>ROUND(I257*H257,2)</f>
        <v>0</v>
      </c>
      <c r="BL257" s="18" t="s">
        <v>120</v>
      </c>
      <c r="BM257" s="211" t="s">
        <v>386</v>
      </c>
    </row>
    <row r="258" s="2" customFormat="1">
      <c r="A258" s="39"/>
      <c r="B258" s="40"/>
      <c r="C258" s="41"/>
      <c r="D258" s="213" t="s">
        <v>122</v>
      </c>
      <c r="E258" s="41"/>
      <c r="F258" s="214" t="s">
        <v>387</v>
      </c>
      <c r="G258" s="41"/>
      <c r="H258" s="41"/>
      <c r="I258" s="215"/>
      <c r="J258" s="41"/>
      <c r="K258" s="41"/>
      <c r="L258" s="45"/>
      <c r="M258" s="216"/>
      <c r="N258" s="217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122</v>
      </c>
      <c r="AU258" s="18" t="s">
        <v>76</v>
      </c>
    </row>
    <row r="259" s="2" customFormat="1">
      <c r="A259" s="39"/>
      <c r="B259" s="40"/>
      <c r="C259" s="41"/>
      <c r="D259" s="218" t="s">
        <v>124</v>
      </c>
      <c r="E259" s="41"/>
      <c r="F259" s="219" t="s">
        <v>388</v>
      </c>
      <c r="G259" s="41"/>
      <c r="H259" s="41"/>
      <c r="I259" s="215"/>
      <c r="J259" s="41"/>
      <c r="K259" s="41"/>
      <c r="L259" s="45"/>
      <c r="M259" s="216"/>
      <c r="N259" s="217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124</v>
      </c>
      <c r="AU259" s="18" t="s">
        <v>76</v>
      </c>
    </row>
    <row r="260" s="13" customFormat="1">
      <c r="A260" s="13"/>
      <c r="B260" s="220"/>
      <c r="C260" s="221"/>
      <c r="D260" s="213" t="s">
        <v>145</v>
      </c>
      <c r="E260" s="222" t="s">
        <v>19</v>
      </c>
      <c r="F260" s="223" t="s">
        <v>389</v>
      </c>
      <c r="G260" s="221"/>
      <c r="H260" s="222" t="s">
        <v>19</v>
      </c>
      <c r="I260" s="224"/>
      <c r="J260" s="221"/>
      <c r="K260" s="221"/>
      <c r="L260" s="225"/>
      <c r="M260" s="226"/>
      <c r="N260" s="227"/>
      <c r="O260" s="227"/>
      <c r="P260" s="227"/>
      <c r="Q260" s="227"/>
      <c r="R260" s="227"/>
      <c r="S260" s="227"/>
      <c r="T260" s="22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9" t="s">
        <v>145</v>
      </c>
      <c r="AU260" s="229" t="s">
        <v>76</v>
      </c>
      <c r="AV260" s="13" t="s">
        <v>74</v>
      </c>
      <c r="AW260" s="13" t="s">
        <v>31</v>
      </c>
      <c r="AX260" s="13" t="s">
        <v>69</v>
      </c>
      <c r="AY260" s="229" t="s">
        <v>114</v>
      </c>
    </row>
    <row r="261" s="14" customFormat="1">
      <c r="A261" s="14"/>
      <c r="B261" s="230"/>
      <c r="C261" s="231"/>
      <c r="D261" s="213" t="s">
        <v>145</v>
      </c>
      <c r="E261" s="232" t="s">
        <v>19</v>
      </c>
      <c r="F261" s="233" t="s">
        <v>390</v>
      </c>
      <c r="G261" s="231"/>
      <c r="H261" s="234">
        <v>0.12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145</v>
      </c>
      <c r="AU261" s="240" t="s">
        <v>76</v>
      </c>
      <c r="AV261" s="14" t="s">
        <v>76</v>
      </c>
      <c r="AW261" s="14" t="s">
        <v>31</v>
      </c>
      <c r="AX261" s="14" t="s">
        <v>69</v>
      </c>
      <c r="AY261" s="240" t="s">
        <v>114</v>
      </c>
    </row>
    <row r="262" s="14" customFormat="1">
      <c r="A262" s="14"/>
      <c r="B262" s="230"/>
      <c r="C262" s="231"/>
      <c r="D262" s="213" t="s">
        <v>145</v>
      </c>
      <c r="E262" s="232" t="s">
        <v>19</v>
      </c>
      <c r="F262" s="233" t="s">
        <v>391</v>
      </c>
      <c r="G262" s="231"/>
      <c r="H262" s="234">
        <v>0.23999999999999999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0" t="s">
        <v>145</v>
      </c>
      <c r="AU262" s="240" t="s">
        <v>76</v>
      </c>
      <c r="AV262" s="14" t="s">
        <v>76</v>
      </c>
      <c r="AW262" s="14" t="s">
        <v>31</v>
      </c>
      <c r="AX262" s="14" t="s">
        <v>69</v>
      </c>
      <c r="AY262" s="240" t="s">
        <v>114</v>
      </c>
    </row>
    <row r="263" s="14" customFormat="1">
      <c r="A263" s="14"/>
      <c r="B263" s="230"/>
      <c r="C263" s="231"/>
      <c r="D263" s="213" t="s">
        <v>145</v>
      </c>
      <c r="E263" s="232" t="s">
        <v>19</v>
      </c>
      <c r="F263" s="233" t="s">
        <v>392</v>
      </c>
      <c r="G263" s="231"/>
      <c r="H263" s="234">
        <v>0.23999999999999999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145</v>
      </c>
      <c r="AU263" s="240" t="s">
        <v>76</v>
      </c>
      <c r="AV263" s="14" t="s">
        <v>76</v>
      </c>
      <c r="AW263" s="14" t="s">
        <v>31</v>
      </c>
      <c r="AX263" s="14" t="s">
        <v>69</v>
      </c>
      <c r="AY263" s="240" t="s">
        <v>114</v>
      </c>
    </row>
    <row r="264" s="14" customFormat="1">
      <c r="A264" s="14"/>
      <c r="B264" s="230"/>
      <c r="C264" s="231"/>
      <c r="D264" s="213" t="s">
        <v>145</v>
      </c>
      <c r="E264" s="232" t="s">
        <v>19</v>
      </c>
      <c r="F264" s="233" t="s">
        <v>393</v>
      </c>
      <c r="G264" s="231"/>
      <c r="H264" s="234">
        <v>0.192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0" t="s">
        <v>145</v>
      </c>
      <c r="AU264" s="240" t="s">
        <v>76</v>
      </c>
      <c r="AV264" s="14" t="s">
        <v>76</v>
      </c>
      <c r="AW264" s="14" t="s">
        <v>31</v>
      </c>
      <c r="AX264" s="14" t="s">
        <v>69</v>
      </c>
      <c r="AY264" s="240" t="s">
        <v>114</v>
      </c>
    </row>
    <row r="265" s="15" customFormat="1">
      <c r="A265" s="15"/>
      <c r="B265" s="241"/>
      <c r="C265" s="242"/>
      <c r="D265" s="213" t="s">
        <v>145</v>
      </c>
      <c r="E265" s="243" t="s">
        <v>19</v>
      </c>
      <c r="F265" s="244" t="s">
        <v>150</v>
      </c>
      <c r="G265" s="242"/>
      <c r="H265" s="245">
        <v>0.79200000000000004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1" t="s">
        <v>145</v>
      </c>
      <c r="AU265" s="251" t="s">
        <v>76</v>
      </c>
      <c r="AV265" s="15" t="s">
        <v>120</v>
      </c>
      <c r="AW265" s="15" t="s">
        <v>31</v>
      </c>
      <c r="AX265" s="15" t="s">
        <v>74</v>
      </c>
      <c r="AY265" s="251" t="s">
        <v>114</v>
      </c>
    </row>
    <row r="266" s="2" customFormat="1" ht="24.15" customHeight="1">
      <c r="A266" s="39"/>
      <c r="B266" s="40"/>
      <c r="C266" s="199" t="s">
        <v>394</v>
      </c>
      <c r="D266" s="199" t="s">
        <v>116</v>
      </c>
      <c r="E266" s="200" t="s">
        <v>395</v>
      </c>
      <c r="F266" s="201" t="s">
        <v>396</v>
      </c>
      <c r="G266" s="202" t="s">
        <v>141</v>
      </c>
      <c r="H266" s="203">
        <v>0.82299999999999995</v>
      </c>
      <c r="I266" s="204"/>
      <c r="J266" s="205">
        <f>ROUND(I266*H266,2)</f>
        <v>0</v>
      </c>
      <c r="K266" s="206"/>
      <c r="L266" s="45"/>
      <c r="M266" s="207" t="s">
        <v>19</v>
      </c>
      <c r="N266" s="208" t="s">
        <v>40</v>
      </c>
      <c r="O266" s="85"/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1" t="s">
        <v>120</v>
      </c>
      <c r="AT266" s="211" t="s">
        <v>116</v>
      </c>
      <c r="AU266" s="211" t="s">
        <v>76</v>
      </c>
      <c r="AY266" s="18" t="s">
        <v>114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18" t="s">
        <v>74</v>
      </c>
      <c r="BK266" s="212">
        <f>ROUND(I266*H266,2)</f>
        <v>0</v>
      </c>
      <c r="BL266" s="18" t="s">
        <v>120</v>
      </c>
      <c r="BM266" s="211" t="s">
        <v>397</v>
      </c>
    </row>
    <row r="267" s="2" customFormat="1">
      <c r="A267" s="39"/>
      <c r="B267" s="40"/>
      <c r="C267" s="41"/>
      <c r="D267" s="213" t="s">
        <v>122</v>
      </c>
      <c r="E267" s="41"/>
      <c r="F267" s="214" t="s">
        <v>396</v>
      </c>
      <c r="G267" s="41"/>
      <c r="H267" s="41"/>
      <c r="I267" s="215"/>
      <c r="J267" s="41"/>
      <c r="K267" s="41"/>
      <c r="L267" s="45"/>
      <c r="M267" s="216"/>
      <c r="N267" s="217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122</v>
      </c>
      <c r="AU267" s="18" t="s">
        <v>76</v>
      </c>
    </row>
    <row r="268" s="14" customFormat="1">
      <c r="A268" s="14"/>
      <c r="B268" s="230"/>
      <c r="C268" s="231"/>
      <c r="D268" s="213" t="s">
        <v>145</v>
      </c>
      <c r="E268" s="232" t="s">
        <v>19</v>
      </c>
      <c r="F268" s="233" t="s">
        <v>398</v>
      </c>
      <c r="G268" s="231"/>
      <c r="H268" s="234">
        <v>0.82299999999999995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145</v>
      </c>
      <c r="AU268" s="240" t="s">
        <v>76</v>
      </c>
      <c r="AV268" s="14" t="s">
        <v>76</v>
      </c>
      <c r="AW268" s="14" t="s">
        <v>31</v>
      </c>
      <c r="AX268" s="14" t="s">
        <v>74</v>
      </c>
      <c r="AY268" s="240" t="s">
        <v>114</v>
      </c>
    </row>
    <row r="269" s="12" customFormat="1" ht="22.8" customHeight="1">
      <c r="A269" s="12"/>
      <c r="B269" s="183"/>
      <c r="C269" s="184"/>
      <c r="D269" s="185" t="s">
        <v>68</v>
      </c>
      <c r="E269" s="197" t="s">
        <v>151</v>
      </c>
      <c r="F269" s="197" t="s">
        <v>399</v>
      </c>
      <c r="G269" s="184"/>
      <c r="H269" s="184"/>
      <c r="I269" s="187"/>
      <c r="J269" s="198">
        <f>BK269</f>
        <v>0</v>
      </c>
      <c r="K269" s="184"/>
      <c r="L269" s="189"/>
      <c r="M269" s="190"/>
      <c r="N269" s="191"/>
      <c r="O269" s="191"/>
      <c r="P269" s="192">
        <f>SUM(P270:P288)</f>
        <v>0</v>
      </c>
      <c r="Q269" s="191"/>
      <c r="R269" s="192">
        <f>SUM(R270:R288)</f>
        <v>11.124800000000001</v>
      </c>
      <c r="S269" s="191"/>
      <c r="T269" s="193">
        <f>SUM(T270:T288)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4" t="s">
        <v>74</v>
      </c>
      <c r="AT269" s="195" t="s">
        <v>68</v>
      </c>
      <c r="AU269" s="195" t="s">
        <v>74</v>
      </c>
      <c r="AY269" s="194" t="s">
        <v>114</v>
      </c>
      <c r="BK269" s="196">
        <f>SUM(BK270:BK288)</f>
        <v>0</v>
      </c>
    </row>
    <row r="270" s="2" customFormat="1" ht="16.5" customHeight="1">
      <c r="A270" s="39"/>
      <c r="B270" s="40"/>
      <c r="C270" s="199" t="s">
        <v>400</v>
      </c>
      <c r="D270" s="199" t="s">
        <v>116</v>
      </c>
      <c r="E270" s="200" t="s">
        <v>401</v>
      </c>
      <c r="F270" s="201" t="s">
        <v>402</v>
      </c>
      <c r="G270" s="202" t="s">
        <v>222</v>
      </c>
      <c r="H270" s="203">
        <v>28.300000000000001</v>
      </c>
      <c r="I270" s="204"/>
      <c r="J270" s="205">
        <f>ROUND(I270*H270,2)</f>
        <v>0</v>
      </c>
      <c r="K270" s="206"/>
      <c r="L270" s="45"/>
      <c r="M270" s="207" t="s">
        <v>19</v>
      </c>
      <c r="N270" s="208" t="s">
        <v>40</v>
      </c>
      <c r="O270" s="85"/>
      <c r="P270" s="209">
        <f>O270*H270</f>
        <v>0</v>
      </c>
      <c r="Q270" s="209">
        <v>0.161</v>
      </c>
      <c r="R270" s="209">
        <f>Q270*H270</f>
        <v>4.5563000000000002</v>
      </c>
      <c r="S270" s="209">
        <v>0</v>
      </c>
      <c r="T270" s="21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1" t="s">
        <v>120</v>
      </c>
      <c r="AT270" s="211" t="s">
        <v>116</v>
      </c>
      <c r="AU270" s="211" t="s">
        <v>76</v>
      </c>
      <c r="AY270" s="18" t="s">
        <v>114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18" t="s">
        <v>74</v>
      </c>
      <c r="BK270" s="212">
        <f>ROUND(I270*H270,2)</f>
        <v>0</v>
      </c>
      <c r="BL270" s="18" t="s">
        <v>120</v>
      </c>
      <c r="BM270" s="211" t="s">
        <v>403</v>
      </c>
    </row>
    <row r="271" s="2" customFormat="1">
      <c r="A271" s="39"/>
      <c r="B271" s="40"/>
      <c r="C271" s="41"/>
      <c r="D271" s="213" t="s">
        <v>122</v>
      </c>
      <c r="E271" s="41"/>
      <c r="F271" s="214" t="s">
        <v>404</v>
      </c>
      <c r="G271" s="41"/>
      <c r="H271" s="41"/>
      <c r="I271" s="215"/>
      <c r="J271" s="41"/>
      <c r="K271" s="41"/>
      <c r="L271" s="45"/>
      <c r="M271" s="216"/>
      <c r="N271" s="217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122</v>
      </c>
      <c r="AU271" s="18" t="s">
        <v>76</v>
      </c>
    </row>
    <row r="272" s="2" customFormat="1">
      <c r="A272" s="39"/>
      <c r="B272" s="40"/>
      <c r="C272" s="41"/>
      <c r="D272" s="218" t="s">
        <v>124</v>
      </c>
      <c r="E272" s="41"/>
      <c r="F272" s="219" t="s">
        <v>405</v>
      </c>
      <c r="G272" s="41"/>
      <c r="H272" s="41"/>
      <c r="I272" s="215"/>
      <c r="J272" s="41"/>
      <c r="K272" s="41"/>
      <c r="L272" s="45"/>
      <c r="M272" s="216"/>
      <c r="N272" s="217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124</v>
      </c>
      <c r="AU272" s="18" t="s">
        <v>76</v>
      </c>
    </row>
    <row r="273" s="2" customFormat="1" ht="16.5" customHeight="1">
      <c r="A273" s="39"/>
      <c r="B273" s="40"/>
      <c r="C273" s="199" t="s">
        <v>406</v>
      </c>
      <c r="D273" s="199" t="s">
        <v>116</v>
      </c>
      <c r="E273" s="200" t="s">
        <v>407</v>
      </c>
      <c r="F273" s="201" t="s">
        <v>408</v>
      </c>
      <c r="G273" s="202" t="s">
        <v>222</v>
      </c>
      <c r="H273" s="203">
        <v>43.5</v>
      </c>
      <c r="I273" s="204"/>
      <c r="J273" s="205">
        <f>ROUND(I273*H273,2)</f>
        <v>0</v>
      </c>
      <c r="K273" s="206"/>
      <c r="L273" s="45"/>
      <c r="M273" s="207" t="s">
        <v>19</v>
      </c>
      <c r="N273" s="208" t="s">
        <v>40</v>
      </c>
      <c r="O273" s="85"/>
      <c r="P273" s="209">
        <f>O273*H273</f>
        <v>0</v>
      </c>
      <c r="Q273" s="209">
        <v>0.151</v>
      </c>
      <c r="R273" s="209">
        <f>Q273*H273</f>
        <v>6.5685000000000002</v>
      </c>
      <c r="S273" s="209">
        <v>0</v>
      </c>
      <c r="T273" s="21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1" t="s">
        <v>120</v>
      </c>
      <c r="AT273" s="211" t="s">
        <v>116</v>
      </c>
      <c r="AU273" s="211" t="s">
        <v>76</v>
      </c>
      <c r="AY273" s="18" t="s">
        <v>114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8" t="s">
        <v>74</v>
      </c>
      <c r="BK273" s="212">
        <f>ROUND(I273*H273,2)</f>
        <v>0</v>
      </c>
      <c r="BL273" s="18" t="s">
        <v>120</v>
      </c>
      <c r="BM273" s="211" t="s">
        <v>409</v>
      </c>
    </row>
    <row r="274" s="2" customFormat="1">
      <c r="A274" s="39"/>
      <c r="B274" s="40"/>
      <c r="C274" s="41"/>
      <c r="D274" s="213" t="s">
        <v>122</v>
      </c>
      <c r="E274" s="41"/>
      <c r="F274" s="214" t="s">
        <v>410</v>
      </c>
      <c r="G274" s="41"/>
      <c r="H274" s="41"/>
      <c r="I274" s="215"/>
      <c r="J274" s="41"/>
      <c r="K274" s="41"/>
      <c r="L274" s="45"/>
      <c r="M274" s="216"/>
      <c r="N274" s="217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122</v>
      </c>
      <c r="AU274" s="18" t="s">
        <v>76</v>
      </c>
    </row>
    <row r="275" s="2" customFormat="1">
      <c r="A275" s="39"/>
      <c r="B275" s="40"/>
      <c r="C275" s="41"/>
      <c r="D275" s="218" t="s">
        <v>124</v>
      </c>
      <c r="E275" s="41"/>
      <c r="F275" s="219" t="s">
        <v>411</v>
      </c>
      <c r="G275" s="41"/>
      <c r="H275" s="41"/>
      <c r="I275" s="215"/>
      <c r="J275" s="41"/>
      <c r="K275" s="41"/>
      <c r="L275" s="45"/>
      <c r="M275" s="216"/>
      <c r="N275" s="217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124</v>
      </c>
      <c r="AU275" s="18" t="s">
        <v>76</v>
      </c>
    </row>
    <row r="276" s="2" customFormat="1" ht="21.75" customHeight="1">
      <c r="A276" s="39"/>
      <c r="B276" s="40"/>
      <c r="C276" s="199" t="s">
        <v>412</v>
      </c>
      <c r="D276" s="199" t="s">
        <v>116</v>
      </c>
      <c r="E276" s="200" t="s">
        <v>413</v>
      </c>
      <c r="F276" s="201" t="s">
        <v>414</v>
      </c>
      <c r="G276" s="202" t="s">
        <v>222</v>
      </c>
      <c r="H276" s="203">
        <v>60.340000000000003</v>
      </c>
      <c r="I276" s="204"/>
      <c r="J276" s="205">
        <f>ROUND(I276*H276,2)</f>
        <v>0</v>
      </c>
      <c r="K276" s="206"/>
      <c r="L276" s="45"/>
      <c r="M276" s="207" t="s">
        <v>19</v>
      </c>
      <c r="N276" s="208" t="s">
        <v>40</v>
      </c>
      <c r="O276" s="85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1" t="s">
        <v>120</v>
      </c>
      <c r="AT276" s="211" t="s">
        <v>116</v>
      </c>
      <c r="AU276" s="211" t="s">
        <v>76</v>
      </c>
      <c r="AY276" s="18" t="s">
        <v>114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8" t="s">
        <v>74</v>
      </c>
      <c r="BK276" s="212">
        <f>ROUND(I276*H276,2)</f>
        <v>0</v>
      </c>
      <c r="BL276" s="18" t="s">
        <v>120</v>
      </c>
      <c r="BM276" s="211" t="s">
        <v>415</v>
      </c>
    </row>
    <row r="277" s="2" customFormat="1">
      <c r="A277" s="39"/>
      <c r="B277" s="40"/>
      <c r="C277" s="41"/>
      <c r="D277" s="213" t="s">
        <v>122</v>
      </c>
      <c r="E277" s="41"/>
      <c r="F277" s="214" t="s">
        <v>416</v>
      </c>
      <c r="G277" s="41"/>
      <c r="H277" s="41"/>
      <c r="I277" s="215"/>
      <c r="J277" s="41"/>
      <c r="K277" s="41"/>
      <c r="L277" s="45"/>
      <c r="M277" s="216"/>
      <c r="N277" s="217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122</v>
      </c>
      <c r="AU277" s="18" t="s">
        <v>76</v>
      </c>
    </row>
    <row r="278" s="2" customFormat="1">
      <c r="A278" s="39"/>
      <c r="B278" s="40"/>
      <c r="C278" s="41"/>
      <c r="D278" s="218" t="s">
        <v>124</v>
      </c>
      <c r="E278" s="41"/>
      <c r="F278" s="219" t="s">
        <v>417</v>
      </c>
      <c r="G278" s="41"/>
      <c r="H278" s="41"/>
      <c r="I278" s="215"/>
      <c r="J278" s="41"/>
      <c r="K278" s="41"/>
      <c r="L278" s="45"/>
      <c r="M278" s="216"/>
      <c r="N278" s="217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124</v>
      </c>
      <c r="AU278" s="18" t="s">
        <v>76</v>
      </c>
    </row>
    <row r="279" s="2" customFormat="1" ht="33" customHeight="1">
      <c r="A279" s="39"/>
      <c r="B279" s="40"/>
      <c r="C279" s="199" t="s">
        <v>418</v>
      </c>
      <c r="D279" s="199" t="s">
        <v>116</v>
      </c>
      <c r="E279" s="200" t="s">
        <v>419</v>
      </c>
      <c r="F279" s="201" t="s">
        <v>420</v>
      </c>
      <c r="G279" s="202" t="s">
        <v>222</v>
      </c>
      <c r="H279" s="203">
        <v>120.68000000000001</v>
      </c>
      <c r="I279" s="204"/>
      <c r="J279" s="205">
        <f>ROUND(I279*H279,2)</f>
        <v>0</v>
      </c>
      <c r="K279" s="206"/>
      <c r="L279" s="45"/>
      <c r="M279" s="207" t="s">
        <v>19</v>
      </c>
      <c r="N279" s="208" t="s">
        <v>40</v>
      </c>
      <c r="O279" s="85"/>
      <c r="P279" s="209">
        <f>O279*H279</f>
        <v>0</v>
      </c>
      <c r="Q279" s="209">
        <v>0</v>
      </c>
      <c r="R279" s="209">
        <f>Q279*H279</f>
        <v>0</v>
      </c>
      <c r="S279" s="209">
        <v>0</v>
      </c>
      <c r="T279" s="21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1" t="s">
        <v>120</v>
      </c>
      <c r="AT279" s="211" t="s">
        <v>116</v>
      </c>
      <c r="AU279" s="211" t="s">
        <v>76</v>
      </c>
      <c r="AY279" s="18" t="s">
        <v>114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18" t="s">
        <v>74</v>
      </c>
      <c r="BK279" s="212">
        <f>ROUND(I279*H279,2)</f>
        <v>0</v>
      </c>
      <c r="BL279" s="18" t="s">
        <v>120</v>
      </c>
      <c r="BM279" s="211" t="s">
        <v>421</v>
      </c>
    </row>
    <row r="280" s="2" customFormat="1">
      <c r="A280" s="39"/>
      <c r="B280" s="40"/>
      <c r="C280" s="41"/>
      <c r="D280" s="213" t="s">
        <v>122</v>
      </c>
      <c r="E280" s="41"/>
      <c r="F280" s="214" t="s">
        <v>422</v>
      </c>
      <c r="G280" s="41"/>
      <c r="H280" s="41"/>
      <c r="I280" s="215"/>
      <c r="J280" s="41"/>
      <c r="K280" s="41"/>
      <c r="L280" s="45"/>
      <c r="M280" s="216"/>
      <c r="N280" s="217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122</v>
      </c>
      <c r="AU280" s="18" t="s">
        <v>76</v>
      </c>
    </row>
    <row r="281" s="2" customFormat="1">
      <c r="A281" s="39"/>
      <c r="B281" s="40"/>
      <c r="C281" s="41"/>
      <c r="D281" s="218" t="s">
        <v>124</v>
      </c>
      <c r="E281" s="41"/>
      <c r="F281" s="219" t="s">
        <v>423</v>
      </c>
      <c r="G281" s="41"/>
      <c r="H281" s="41"/>
      <c r="I281" s="215"/>
      <c r="J281" s="41"/>
      <c r="K281" s="41"/>
      <c r="L281" s="45"/>
      <c r="M281" s="216"/>
      <c r="N281" s="217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124</v>
      </c>
      <c r="AU281" s="18" t="s">
        <v>76</v>
      </c>
    </row>
    <row r="282" s="13" customFormat="1">
      <c r="A282" s="13"/>
      <c r="B282" s="220"/>
      <c r="C282" s="221"/>
      <c r="D282" s="213" t="s">
        <v>145</v>
      </c>
      <c r="E282" s="222" t="s">
        <v>19</v>
      </c>
      <c r="F282" s="223" t="s">
        <v>424</v>
      </c>
      <c r="G282" s="221"/>
      <c r="H282" s="222" t="s">
        <v>19</v>
      </c>
      <c r="I282" s="224"/>
      <c r="J282" s="221"/>
      <c r="K282" s="221"/>
      <c r="L282" s="225"/>
      <c r="M282" s="226"/>
      <c r="N282" s="227"/>
      <c r="O282" s="227"/>
      <c r="P282" s="227"/>
      <c r="Q282" s="227"/>
      <c r="R282" s="227"/>
      <c r="S282" s="227"/>
      <c r="T282" s="22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9" t="s">
        <v>145</v>
      </c>
      <c r="AU282" s="229" t="s">
        <v>76</v>
      </c>
      <c r="AV282" s="13" t="s">
        <v>74</v>
      </c>
      <c r="AW282" s="13" t="s">
        <v>31</v>
      </c>
      <c r="AX282" s="13" t="s">
        <v>69</v>
      </c>
      <c r="AY282" s="229" t="s">
        <v>114</v>
      </c>
    </row>
    <row r="283" s="14" customFormat="1">
      <c r="A283" s="14"/>
      <c r="B283" s="230"/>
      <c r="C283" s="231"/>
      <c r="D283" s="213" t="s">
        <v>145</v>
      </c>
      <c r="E283" s="232" t="s">
        <v>19</v>
      </c>
      <c r="F283" s="233" t="s">
        <v>425</v>
      </c>
      <c r="G283" s="231"/>
      <c r="H283" s="234">
        <v>120.68000000000001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145</v>
      </c>
      <c r="AU283" s="240" t="s">
        <v>76</v>
      </c>
      <c r="AV283" s="14" t="s">
        <v>76</v>
      </c>
      <c r="AW283" s="14" t="s">
        <v>31</v>
      </c>
      <c r="AX283" s="14" t="s">
        <v>74</v>
      </c>
      <c r="AY283" s="240" t="s">
        <v>114</v>
      </c>
    </row>
    <row r="284" s="2" customFormat="1" ht="21.75" customHeight="1">
      <c r="A284" s="39"/>
      <c r="B284" s="40"/>
      <c r="C284" s="199" t="s">
        <v>426</v>
      </c>
      <c r="D284" s="199" t="s">
        <v>116</v>
      </c>
      <c r="E284" s="200" t="s">
        <v>427</v>
      </c>
      <c r="F284" s="201" t="s">
        <v>428</v>
      </c>
      <c r="G284" s="202" t="s">
        <v>222</v>
      </c>
      <c r="H284" s="203">
        <v>62.710000000000001</v>
      </c>
      <c r="I284" s="204"/>
      <c r="J284" s="205">
        <f>ROUND(I284*H284,2)</f>
        <v>0</v>
      </c>
      <c r="K284" s="206"/>
      <c r="L284" s="45"/>
      <c r="M284" s="207" t="s">
        <v>19</v>
      </c>
      <c r="N284" s="208" t="s">
        <v>40</v>
      </c>
      <c r="O284" s="85"/>
      <c r="P284" s="209">
        <f>O284*H284</f>
        <v>0</v>
      </c>
      <c r="Q284" s="209">
        <v>0</v>
      </c>
      <c r="R284" s="209">
        <f>Q284*H284</f>
        <v>0</v>
      </c>
      <c r="S284" s="209">
        <v>0</v>
      </c>
      <c r="T284" s="21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1" t="s">
        <v>120</v>
      </c>
      <c r="AT284" s="211" t="s">
        <v>116</v>
      </c>
      <c r="AU284" s="211" t="s">
        <v>76</v>
      </c>
      <c r="AY284" s="18" t="s">
        <v>114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18" t="s">
        <v>74</v>
      </c>
      <c r="BK284" s="212">
        <f>ROUND(I284*H284,2)</f>
        <v>0</v>
      </c>
      <c r="BL284" s="18" t="s">
        <v>120</v>
      </c>
      <c r="BM284" s="211" t="s">
        <v>429</v>
      </c>
    </row>
    <row r="285" s="2" customFormat="1">
      <c r="A285" s="39"/>
      <c r="B285" s="40"/>
      <c r="C285" s="41"/>
      <c r="D285" s="213" t="s">
        <v>122</v>
      </c>
      <c r="E285" s="41"/>
      <c r="F285" s="214" t="s">
        <v>430</v>
      </c>
      <c r="G285" s="41"/>
      <c r="H285" s="41"/>
      <c r="I285" s="215"/>
      <c r="J285" s="41"/>
      <c r="K285" s="41"/>
      <c r="L285" s="45"/>
      <c r="M285" s="216"/>
      <c r="N285" s="217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122</v>
      </c>
      <c r="AU285" s="18" t="s">
        <v>76</v>
      </c>
    </row>
    <row r="286" s="2" customFormat="1">
      <c r="A286" s="39"/>
      <c r="B286" s="40"/>
      <c r="C286" s="41"/>
      <c r="D286" s="218" t="s">
        <v>124</v>
      </c>
      <c r="E286" s="41"/>
      <c r="F286" s="219" t="s">
        <v>431</v>
      </c>
      <c r="G286" s="41"/>
      <c r="H286" s="41"/>
      <c r="I286" s="215"/>
      <c r="J286" s="41"/>
      <c r="K286" s="41"/>
      <c r="L286" s="45"/>
      <c r="M286" s="216"/>
      <c r="N286" s="217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124</v>
      </c>
      <c r="AU286" s="18" t="s">
        <v>76</v>
      </c>
    </row>
    <row r="287" s="13" customFormat="1">
      <c r="A287" s="13"/>
      <c r="B287" s="220"/>
      <c r="C287" s="221"/>
      <c r="D287" s="213" t="s">
        <v>145</v>
      </c>
      <c r="E287" s="222" t="s">
        <v>19</v>
      </c>
      <c r="F287" s="223" t="s">
        <v>432</v>
      </c>
      <c r="G287" s="221"/>
      <c r="H287" s="222" t="s">
        <v>19</v>
      </c>
      <c r="I287" s="224"/>
      <c r="J287" s="221"/>
      <c r="K287" s="221"/>
      <c r="L287" s="225"/>
      <c r="M287" s="226"/>
      <c r="N287" s="227"/>
      <c r="O287" s="227"/>
      <c r="P287" s="227"/>
      <c r="Q287" s="227"/>
      <c r="R287" s="227"/>
      <c r="S287" s="227"/>
      <c r="T287" s="22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9" t="s">
        <v>145</v>
      </c>
      <c r="AU287" s="229" t="s">
        <v>76</v>
      </c>
      <c r="AV287" s="13" t="s">
        <v>74</v>
      </c>
      <c r="AW287" s="13" t="s">
        <v>31</v>
      </c>
      <c r="AX287" s="13" t="s">
        <v>69</v>
      </c>
      <c r="AY287" s="229" t="s">
        <v>114</v>
      </c>
    </row>
    <row r="288" s="14" customFormat="1">
      <c r="A288" s="14"/>
      <c r="B288" s="230"/>
      <c r="C288" s="231"/>
      <c r="D288" s="213" t="s">
        <v>145</v>
      </c>
      <c r="E288" s="232" t="s">
        <v>19</v>
      </c>
      <c r="F288" s="233" t="s">
        <v>239</v>
      </c>
      <c r="G288" s="231"/>
      <c r="H288" s="234">
        <v>62.710000000000001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0" t="s">
        <v>145</v>
      </c>
      <c r="AU288" s="240" t="s">
        <v>76</v>
      </c>
      <c r="AV288" s="14" t="s">
        <v>76</v>
      </c>
      <c r="AW288" s="14" t="s">
        <v>31</v>
      </c>
      <c r="AX288" s="14" t="s">
        <v>74</v>
      </c>
      <c r="AY288" s="240" t="s">
        <v>114</v>
      </c>
    </row>
    <row r="289" s="12" customFormat="1" ht="22.8" customHeight="1">
      <c r="A289" s="12"/>
      <c r="B289" s="183"/>
      <c r="C289" s="184"/>
      <c r="D289" s="185" t="s">
        <v>68</v>
      </c>
      <c r="E289" s="197" t="s">
        <v>161</v>
      </c>
      <c r="F289" s="197" t="s">
        <v>433</v>
      </c>
      <c r="G289" s="184"/>
      <c r="H289" s="184"/>
      <c r="I289" s="187"/>
      <c r="J289" s="198">
        <f>BK289</f>
        <v>0</v>
      </c>
      <c r="K289" s="184"/>
      <c r="L289" s="189"/>
      <c r="M289" s="190"/>
      <c r="N289" s="191"/>
      <c r="O289" s="191"/>
      <c r="P289" s="192">
        <f>SUM(P290:P318)</f>
        <v>0</v>
      </c>
      <c r="Q289" s="191"/>
      <c r="R289" s="192">
        <f>SUM(R290:R318)</f>
        <v>2.8770624599999999</v>
      </c>
      <c r="S289" s="191"/>
      <c r="T289" s="193">
        <f>SUM(T290:T318)</f>
        <v>1.2834500000000002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4" t="s">
        <v>74</v>
      </c>
      <c r="AT289" s="195" t="s">
        <v>68</v>
      </c>
      <c r="AU289" s="195" t="s">
        <v>74</v>
      </c>
      <c r="AY289" s="194" t="s">
        <v>114</v>
      </c>
      <c r="BK289" s="196">
        <f>SUM(BK290:BK318)</f>
        <v>0</v>
      </c>
    </row>
    <row r="290" s="2" customFormat="1" ht="24.15" customHeight="1">
      <c r="A290" s="39"/>
      <c r="B290" s="40"/>
      <c r="C290" s="199" t="s">
        <v>434</v>
      </c>
      <c r="D290" s="199" t="s">
        <v>116</v>
      </c>
      <c r="E290" s="200" t="s">
        <v>435</v>
      </c>
      <c r="F290" s="201" t="s">
        <v>436</v>
      </c>
      <c r="G290" s="202" t="s">
        <v>222</v>
      </c>
      <c r="H290" s="203">
        <v>17.155000000000001</v>
      </c>
      <c r="I290" s="204"/>
      <c r="J290" s="205">
        <f>ROUND(I290*H290,2)</f>
        <v>0</v>
      </c>
      <c r="K290" s="206"/>
      <c r="L290" s="45"/>
      <c r="M290" s="207" t="s">
        <v>19</v>
      </c>
      <c r="N290" s="208" t="s">
        <v>40</v>
      </c>
      <c r="O290" s="85"/>
      <c r="P290" s="209">
        <f>O290*H290</f>
        <v>0</v>
      </c>
      <c r="Q290" s="209">
        <v>0.000464</v>
      </c>
      <c r="R290" s="209">
        <f>Q290*H290</f>
        <v>0.0079599200000000005</v>
      </c>
      <c r="S290" s="209">
        <v>0</v>
      </c>
      <c r="T290" s="21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1" t="s">
        <v>120</v>
      </c>
      <c r="AT290" s="211" t="s">
        <v>116</v>
      </c>
      <c r="AU290" s="211" t="s">
        <v>76</v>
      </c>
      <c r="AY290" s="18" t="s">
        <v>114</v>
      </c>
      <c r="BE290" s="212">
        <f>IF(N290="základní",J290,0)</f>
        <v>0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18" t="s">
        <v>74</v>
      </c>
      <c r="BK290" s="212">
        <f>ROUND(I290*H290,2)</f>
        <v>0</v>
      </c>
      <c r="BL290" s="18" t="s">
        <v>120</v>
      </c>
      <c r="BM290" s="211" t="s">
        <v>437</v>
      </c>
    </row>
    <row r="291" s="2" customFormat="1">
      <c r="A291" s="39"/>
      <c r="B291" s="40"/>
      <c r="C291" s="41"/>
      <c r="D291" s="213" t="s">
        <v>122</v>
      </c>
      <c r="E291" s="41"/>
      <c r="F291" s="214" t="s">
        <v>438</v>
      </c>
      <c r="G291" s="41"/>
      <c r="H291" s="41"/>
      <c r="I291" s="215"/>
      <c r="J291" s="41"/>
      <c r="K291" s="41"/>
      <c r="L291" s="45"/>
      <c r="M291" s="216"/>
      <c r="N291" s="217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122</v>
      </c>
      <c r="AU291" s="18" t="s">
        <v>76</v>
      </c>
    </row>
    <row r="292" s="2" customFormat="1">
      <c r="A292" s="39"/>
      <c r="B292" s="40"/>
      <c r="C292" s="41"/>
      <c r="D292" s="218" t="s">
        <v>124</v>
      </c>
      <c r="E292" s="41"/>
      <c r="F292" s="219" t="s">
        <v>439</v>
      </c>
      <c r="G292" s="41"/>
      <c r="H292" s="41"/>
      <c r="I292" s="215"/>
      <c r="J292" s="41"/>
      <c r="K292" s="41"/>
      <c r="L292" s="45"/>
      <c r="M292" s="216"/>
      <c r="N292" s="217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124</v>
      </c>
      <c r="AU292" s="18" t="s">
        <v>76</v>
      </c>
    </row>
    <row r="293" s="13" customFormat="1">
      <c r="A293" s="13"/>
      <c r="B293" s="220"/>
      <c r="C293" s="221"/>
      <c r="D293" s="213" t="s">
        <v>145</v>
      </c>
      <c r="E293" s="222" t="s">
        <v>19</v>
      </c>
      <c r="F293" s="223" t="s">
        <v>440</v>
      </c>
      <c r="G293" s="221"/>
      <c r="H293" s="222" t="s">
        <v>19</v>
      </c>
      <c r="I293" s="224"/>
      <c r="J293" s="221"/>
      <c r="K293" s="221"/>
      <c r="L293" s="225"/>
      <c r="M293" s="226"/>
      <c r="N293" s="227"/>
      <c r="O293" s="227"/>
      <c r="P293" s="227"/>
      <c r="Q293" s="227"/>
      <c r="R293" s="227"/>
      <c r="S293" s="227"/>
      <c r="T293" s="22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9" t="s">
        <v>145</v>
      </c>
      <c r="AU293" s="229" t="s">
        <v>76</v>
      </c>
      <c r="AV293" s="13" t="s">
        <v>74</v>
      </c>
      <c r="AW293" s="13" t="s">
        <v>31</v>
      </c>
      <c r="AX293" s="13" t="s">
        <v>69</v>
      </c>
      <c r="AY293" s="229" t="s">
        <v>114</v>
      </c>
    </row>
    <row r="294" s="14" customFormat="1">
      <c r="A294" s="14"/>
      <c r="B294" s="230"/>
      <c r="C294" s="231"/>
      <c r="D294" s="213" t="s">
        <v>145</v>
      </c>
      <c r="E294" s="232" t="s">
        <v>19</v>
      </c>
      <c r="F294" s="233" t="s">
        <v>441</v>
      </c>
      <c r="G294" s="231"/>
      <c r="H294" s="234">
        <v>6.3949999999999996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0" t="s">
        <v>145</v>
      </c>
      <c r="AU294" s="240" t="s">
        <v>76</v>
      </c>
      <c r="AV294" s="14" t="s">
        <v>76</v>
      </c>
      <c r="AW294" s="14" t="s">
        <v>31</v>
      </c>
      <c r="AX294" s="14" t="s">
        <v>69</v>
      </c>
      <c r="AY294" s="240" t="s">
        <v>114</v>
      </c>
    </row>
    <row r="295" s="14" customFormat="1">
      <c r="A295" s="14"/>
      <c r="B295" s="230"/>
      <c r="C295" s="231"/>
      <c r="D295" s="213" t="s">
        <v>145</v>
      </c>
      <c r="E295" s="232" t="s">
        <v>19</v>
      </c>
      <c r="F295" s="233" t="s">
        <v>442</v>
      </c>
      <c r="G295" s="231"/>
      <c r="H295" s="234">
        <v>5.1799999999999997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145</v>
      </c>
      <c r="AU295" s="240" t="s">
        <v>76</v>
      </c>
      <c r="AV295" s="14" t="s">
        <v>76</v>
      </c>
      <c r="AW295" s="14" t="s">
        <v>31</v>
      </c>
      <c r="AX295" s="14" t="s">
        <v>69</v>
      </c>
      <c r="AY295" s="240" t="s">
        <v>114</v>
      </c>
    </row>
    <row r="296" s="13" customFormat="1">
      <c r="A296" s="13"/>
      <c r="B296" s="220"/>
      <c r="C296" s="221"/>
      <c r="D296" s="213" t="s">
        <v>145</v>
      </c>
      <c r="E296" s="222" t="s">
        <v>19</v>
      </c>
      <c r="F296" s="223" t="s">
        <v>443</v>
      </c>
      <c r="G296" s="221"/>
      <c r="H296" s="222" t="s">
        <v>19</v>
      </c>
      <c r="I296" s="224"/>
      <c r="J296" s="221"/>
      <c r="K296" s="221"/>
      <c r="L296" s="225"/>
      <c r="M296" s="226"/>
      <c r="N296" s="227"/>
      <c r="O296" s="227"/>
      <c r="P296" s="227"/>
      <c r="Q296" s="227"/>
      <c r="R296" s="227"/>
      <c r="S296" s="227"/>
      <c r="T296" s="22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9" t="s">
        <v>145</v>
      </c>
      <c r="AU296" s="229" t="s">
        <v>76</v>
      </c>
      <c r="AV296" s="13" t="s">
        <v>74</v>
      </c>
      <c r="AW296" s="13" t="s">
        <v>31</v>
      </c>
      <c r="AX296" s="13" t="s">
        <v>69</v>
      </c>
      <c r="AY296" s="229" t="s">
        <v>114</v>
      </c>
    </row>
    <row r="297" s="14" customFormat="1">
      <c r="A297" s="14"/>
      <c r="B297" s="230"/>
      <c r="C297" s="231"/>
      <c r="D297" s="213" t="s">
        <v>145</v>
      </c>
      <c r="E297" s="232" t="s">
        <v>19</v>
      </c>
      <c r="F297" s="233" t="s">
        <v>444</v>
      </c>
      <c r="G297" s="231"/>
      <c r="H297" s="234">
        <v>2.9399999999999999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0" t="s">
        <v>145</v>
      </c>
      <c r="AU297" s="240" t="s">
        <v>76</v>
      </c>
      <c r="AV297" s="14" t="s">
        <v>76</v>
      </c>
      <c r="AW297" s="14" t="s">
        <v>31</v>
      </c>
      <c r="AX297" s="14" t="s">
        <v>69</v>
      </c>
      <c r="AY297" s="240" t="s">
        <v>114</v>
      </c>
    </row>
    <row r="298" s="13" customFormat="1">
      <c r="A298" s="13"/>
      <c r="B298" s="220"/>
      <c r="C298" s="221"/>
      <c r="D298" s="213" t="s">
        <v>145</v>
      </c>
      <c r="E298" s="222" t="s">
        <v>19</v>
      </c>
      <c r="F298" s="223" t="s">
        <v>445</v>
      </c>
      <c r="G298" s="221"/>
      <c r="H298" s="222" t="s">
        <v>19</v>
      </c>
      <c r="I298" s="224"/>
      <c r="J298" s="221"/>
      <c r="K298" s="221"/>
      <c r="L298" s="225"/>
      <c r="M298" s="226"/>
      <c r="N298" s="227"/>
      <c r="O298" s="227"/>
      <c r="P298" s="227"/>
      <c r="Q298" s="227"/>
      <c r="R298" s="227"/>
      <c r="S298" s="227"/>
      <c r="T298" s="22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29" t="s">
        <v>145</v>
      </c>
      <c r="AU298" s="229" t="s">
        <v>76</v>
      </c>
      <c r="AV298" s="13" t="s">
        <v>74</v>
      </c>
      <c r="AW298" s="13" t="s">
        <v>31</v>
      </c>
      <c r="AX298" s="13" t="s">
        <v>69</v>
      </c>
      <c r="AY298" s="229" t="s">
        <v>114</v>
      </c>
    </row>
    <row r="299" s="14" customFormat="1">
      <c r="A299" s="14"/>
      <c r="B299" s="230"/>
      <c r="C299" s="231"/>
      <c r="D299" s="213" t="s">
        <v>145</v>
      </c>
      <c r="E299" s="232" t="s">
        <v>19</v>
      </c>
      <c r="F299" s="233" t="s">
        <v>446</v>
      </c>
      <c r="G299" s="231"/>
      <c r="H299" s="234">
        <v>1.26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0" t="s">
        <v>145</v>
      </c>
      <c r="AU299" s="240" t="s">
        <v>76</v>
      </c>
      <c r="AV299" s="14" t="s">
        <v>76</v>
      </c>
      <c r="AW299" s="14" t="s">
        <v>31</v>
      </c>
      <c r="AX299" s="14" t="s">
        <v>69</v>
      </c>
      <c r="AY299" s="240" t="s">
        <v>114</v>
      </c>
    </row>
    <row r="300" s="14" customFormat="1">
      <c r="A300" s="14"/>
      <c r="B300" s="230"/>
      <c r="C300" s="231"/>
      <c r="D300" s="213" t="s">
        <v>145</v>
      </c>
      <c r="E300" s="232" t="s">
        <v>19</v>
      </c>
      <c r="F300" s="233" t="s">
        <v>447</v>
      </c>
      <c r="G300" s="231"/>
      <c r="H300" s="234">
        <v>1.3799999999999999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0" t="s">
        <v>145</v>
      </c>
      <c r="AU300" s="240" t="s">
        <v>76</v>
      </c>
      <c r="AV300" s="14" t="s">
        <v>76</v>
      </c>
      <c r="AW300" s="14" t="s">
        <v>31</v>
      </c>
      <c r="AX300" s="14" t="s">
        <v>69</v>
      </c>
      <c r="AY300" s="240" t="s">
        <v>114</v>
      </c>
    </row>
    <row r="301" s="15" customFormat="1">
      <c r="A301" s="15"/>
      <c r="B301" s="241"/>
      <c r="C301" s="242"/>
      <c r="D301" s="213" t="s">
        <v>145</v>
      </c>
      <c r="E301" s="243" t="s">
        <v>19</v>
      </c>
      <c r="F301" s="244" t="s">
        <v>150</v>
      </c>
      <c r="G301" s="242"/>
      <c r="H301" s="245">
        <v>17.155000000000001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1" t="s">
        <v>145</v>
      </c>
      <c r="AU301" s="251" t="s">
        <v>76</v>
      </c>
      <c r="AV301" s="15" t="s">
        <v>120</v>
      </c>
      <c r="AW301" s="15" t="s">
        <v>31</v>
      </c>
      <c r="AX301" s="15" t="s">
        <v>74</v>
      </c>
      <c r="AY301" s="251" t="s">
        <v>114</v>
      </c>
    </row>
    <row r="302" s="2" customFormat="1" ht="24.15" customHeight="1">
      <c r="A302" s="39"/>
      <c r="B302" s="40"/>
      <c r="C302" s="199" t="s">
        <v>448</v>
      </c>
      <c r="D302" s="199" t="s">
        <v>116</v>
      </c>
      <c r="E302" s="200" t="s">
        <v>449</v>
      </c>
      <c r="F302" s="201" t="s">
        <v>450</v>
      </c>
      <c r="G302" s="202" t="s">
        <v>222</v>
      </c>
      <c r="H302" s="203">
        <v>17.155000000000001</v>
      </c>
      <c r="I302" s="204"/>
      <c r="J302" s="205">
        <f>ROUND(I302*H302,2)</f>
        <v>0</v>
      </c>
      <c r="K302" s="206"/>
      <c r="L302" s="45"/>
      <c r="M302" s="207" t="s">
        <v>19</v>
      </c>
      <c r="N302" s="208" t="s">
        <v>40</v>
      </c>
      <c r="O302" s="85"/>
      <c r="P302" s="209">
        <f>O302*H302</f>
        <v>0</v>
      </c>
      <c r="Q302" s="209">
        <v>0.00052400000000000005</v>
      </c>
      <c r="R302" s="209">
        <f>Q302*H302</f>
        <v>0.0089892200000000009</v>
      </c>
      <c r="S302" s="209">
        <v>0</v>
      </c>
      <c r="T302" s="21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1" t="s">
        <v>120</v>
      </c>
      <c r="AT302" s="211" t="s">
        <v>116</v>
      </c>
      <c r="AU302" s="211" t="s">
        <v>76</v>
      </c>
      <c r="AY302" s="18" t="s">
        <v>114</v>
      </c>
      <c r="BE302" s="212">
        <f>IF(N302="základní",J302,0)</f>
        <v>0</v>
      </c>
      <c r="BF302" s="212">
        <f>IF(N302="snížená",J302,0)</f>
        <v>0</v>
      </c>
      <c r="BG302" s="212">
        <f>IF(N302="zákl. přenesená",J302,0)</f>
        <v>0</v>
      </c>
      <c r="BH302" s="212">
        <f>IF(N302="sníž. přenesená",J302,0)</f>
        <v>0</v>
      </c>
      <c r="BI302" s="212">
        <f>IF(N302="nulová",J302,0)</f>
        <v>0</v>
      </c>
      <c r="BJ302" s="18" t="s">
        <v>74</v>
      </c>
      <c r="BK302" s="212">
        <f>ROUND(I302*H302,2)</f>
        <v>0</v>
      </c>
      <c r="BL302" s="18" t="s">
        <v>120</v>
      </c>
      <c r="BM302" s="211" t="s">
        <v>451</v>
      </c>
    </row>
    <row r="303" s="2" customFormat="1">
      <c r="A303" s="39"/>
      <c r="B303" s="40"/>
      <c r="C303" s="41"/>
      <c r="D303" s="213" t="s">
        <v>122</v>
      </c>
      <c r="E303" s="41"/>
      <c r="F303" s="214" t="s">
        <v>452</v>
      </c>
      <c r="G303" s="41"/>
      <c r="H303" s="41"/>
      <c r="I303" s="215"/>
      <c r="J303" s="41"/>
      <c r="K303" s="41"/>
      <c r="L303" s="45"/>
      <c r="M303" s="216"/>
      <c r="N303" s="217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122</v>
      </c>
      <c r="AU303" s="18" t="s">
        <v>76</v>
      </c>
    </row>
    <row r="304" s="2" customFormat="1">
      <c r="A304" s="39"/>
      <c r="B304" s="40"/>
      <c r="C304" s="41"/>
      <c r="D304" s="218" t="s">
        <v>124</v>
      </c>
      <c r="E304" s="41"/>
      <c r="F304" s="219" t="s">
        <v>453</v>
      </c>
      <c r="G304" s="41"/>
      <c r="H304" s="41"/>
      <c r="I304" s="215"/>
      <c r="J304" s="41"/>
      <c r="K304" s="41"/>
      <c r="L304" s="45"/>
      <c r="M304" s="216"/>
      <c r="N304" s="217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124</v>
      </c>
      <c r="AU304" s="18" t="s">
        <v>76</v>
      </c>
    </row>
    <row r="305" s="13" customFormat="1">
      <c r="A305" s="13"/>
      <c r="B305" s="220"/>
      <c r="C305" s="221"/>
      <c r="D305" s="213" t="s">
        <v>145</v>
      </c>
      <c r="E305" s="222" t="s">
        <v>19</v>
      </c>
      <c r="F305" s="223" t="s">
        <v>440</v>
      </c>
      <c r="G305" s="221"/>
      <c r="H305" s="222" t="s">
        <v>19</v>
      </c>
      <c r="I305" s="224"/>
      <c r="J305" s="221"/>
      <c r="K305" s="221"/>
      <c r="L305" s="225"/>
      <c r="M305" s="226"/>
      <c r="N305" s="227"/>
      <c r="O305" s="227"/>
      <c r="P305" s="227"/>
      <c r="Q305" s="227"/>
      <c r="R305" s="227"/>
      <c r="S305" s="227"/>
      <c r="T305" s="22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9" t="s">
        <v>145</v>
      </c>
      <c r="AU305" s="229" t="s">
        <v>76</v>
      </c>
      <c r="AV305" s="13" t="s">
        <v>74</v>
      </c>
      <c r="AW305" s="13" t="s">
        <v>31</v>
      </c>
      <c r="AX305" s="13" t="s">
        <v>69</v>
      </c>
      <c r="AY305" s="229" t="s">
        <v>114</v>
      </c>
    </row>
    <row r="306" s="14" customFormat="1">
      <c r="A306" s="14"/>
      <c r="B306" s="230"/>
      <c r="C306" s="231"/>
      <c r="D306" s="213" t="s">
        <v>145</v>
      </c>
      <c r="E306" s="232" t="s">
        <v>19</v>
      </c>
      <c r="F306" s="233" t="s">
        <v>441</v>
      </c>
      <c r="G306" s="231"/>
      <c r="H306" s="234">
        <v>6.3949999999999996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0" t="s">
        <v>145</v>
      </c>
      <c r="AU306" s="240" t="s">
        <v>76</v>
      </c>
      <c r="AV306" s="14" t="s">
        <v>76</v>
      </c>
      <c r="AW306" s="14" t="s">
        <v>31</v>
      </c>
      <c r="AX306" s="14" t="s">
        <v>69</v>
      </c>
      <c r="AY306" s="240" t="s">
        <v>114</v>
      </c>
    </row>
    <row r="307" s="14" customFormat="1">
      <c r="A307" s="14"/>
      <c r="B307" s="230"/>
      <c r="C307" s="231"/>
      <c r="D307" s="213" t="s">
        <v>145</v>
      </c>
      <c r="E307" s="232" t="s">
        <v>19</v>
      </c>
      <c r="F307" s="233" t="s">
        <v>442</v>
      </c>
      <c r="G307" s="231"/>
      <c r="H307" s="234">
        <v>5.1799999999999997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145</v>
      </c>
      <c r="AU307" s="240" t="s">
        <v>76</v>
      </c>
      <c r="AV307" s="14" t="s">
        <v>76</v>
      </c>
      <c r="AW307" s="14" t="s">
        <v>31</v>
      </c>
      <c r="AX307" s="14" t="s">
        <v>69</v>
      </c>
      <c r="AY307" s="240" t="s">
        <v>114</v>
      </c>
    </row>
    <row r="308" s="13" customFormat="1">
      <c r="A308" s="13"/>
      <c r="B308" s="220"/>
      <c r="C308" s="221"/>
      <c r="D308" s="213" t="s">
        <v>145</v>
      </c>
      <c r="E308" s="222" t="s">
        <v>19</v>
      </c>
      <c r="F308" s="223" t="s">
        <v>443</v>
      </c>
      <c r="G308" s="221"/>
      <c r="H308" s="222" t="s">
        <v>19</v>
      </c>
      <c r="I308" s="224"/>
      <c r="J308" s="221"/>
      <c r="K308" s="221"/>
      <c r="L308" s="225"/>
      <c r="M308" s="226"/>
      <c r="N308" s="227"/>
      <c r="O308" s="227"/>
      <c r="P308" s="227"/>
      <c r="Q308" s="227"/>
      <c r="R308" s="227"/>
      <c r="S308" s="227"/>
      <c r="T308" s="22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9" t="s">
        <v>145</v>
      </c>
      <c r="AU308" s="229" t="s">
        <v>76</v>
      </c>
      <c r="AV308" s="13" t="s">
        <v>74</v>
      </c>
      <c r="AW308" s="13" t="s">
        <v>31</v>
      </c>
      <c r="AX308" s="13" t="s">
        <v>69</v>
      </c>
      <c r="AY308" s="229" t="s">
        <v>114</v>
      </c>
    </row>
    <row r="309" s="14" customFormat="1">
      <c r="A309" s="14"/>
      <c r="B309" s="230"/>
      <c r="C309" s="231"/>
      <c r="D309" s="213" t="s">
        <v>145</v>
      </c>
      <c r="E309" s="232" t="s">
        <v>19</v>
      </c>
      <c r="F309" s="233" t="s">
        <v>444</v>
      </c>
      <c r="G309" s="231"/>
      <c r="H309" s="234">
        <v>2.9399999999999999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0" t="s">
        <v>145</v>
      </c>
      <c r="AU309" s="240" t="s">
        <v>76</v>
      </c>
      <c r="AV309" s="14" t="s">
        <v>76</v>
      </c>
      <c r="AW309" s="14" t="s">
        <v>31</v>
      </c>
      <c r="AX309" s="14" t="s">
        <v>69</v>
      </c>
      <c r="AY309" s="240" t="s">
        <v>114</v>
      </c>
    </row>
    <row r="310" s="13" customFormat="1">
      <c r="A310" s="13"/>
      <c r="B310" s="220"/>
      <c r="C310" s="221"/>
      <c r="D310" s="213" t="s">
        <v>145</v>
      </c>
      <c r="E310" s="222" t="s">
        <v>19</v>
      </c>
      <c r="F310" s="223" t="s">
        <v>445</v>
      </c>
      <c r="G310" s="221"/>
      <c r="H310" s="222" t="s">
        <v>19</v>
      </c>
      <c r="I310" s="224"/>
      <c r="J310" s="221"/>
      <c r="K310" s="221"/>
      <c r="L310" s="225"/>
      <c r="M310" s="226"/>
      <c r="N310" s="227"/>
      <c r="O310" s="227"/>
      <c r="P310" s="227"/>
      <c r="Q310" s="227"/>
      <c r="R310" s="227"/>
      <c r="S310" s="227"/>
      <c r="T310" s="22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9" t="s">
        <v>145</v>
      </c>
      <c r="AU310" s="229" t="s">
        <v>76</v>
      </c>
      <c r="AV310" s="13" t="s">
        <v>74</v>
      </c>
      <c r="AW310" s="13" t="s">
        <v>31</v>
      </c>
      <c r="AX310" s="13" t="s">
        <v>69</v>
      </c>
      <c r="AY310" s="229" t="s">
        <v>114</v>
      </c>
    </row>
    <row r="311" s="14" customFormat="1">
      <c r="A311" s="14"/>
      <c r="B311" s="230"/>
      <c r="C311" s="231"/>
      <c r="D311" s="213" t="s">
        <v>145</v>
      </c>
      <c r="E311" s="232" t="s">
        <v>19</v>
      </c>
      <c r="F311" s="233" t="s">
        <v>446</v>
      </c>
      <c r="G311" s="231"/>
      <c r="H311" s="234">
        <v>1.26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145</v>
      </c>
      <c r="AU311" s="240" t="s">
        <v>76</v>
      </c>
      <c r="AV311" s="14" t="s">
        <v>76</v>
      </c>
      <c r="AW311" s="14" t="s">
        <v>31</v>
      </c>
      <c r="AX311" s="14" t="s">
        <v>69</v>
      </c>
      <c r="AY311" s="240" t="s">
        <v>114</v>
      </c>
    </row>
    <row r="312" s="14" customFormat="1">
      <c r="A312" s="14"/>
      <c r="B312" s="230"/>
      <c r="C312" s="231"/>
      <c r="D312" s="213" t="s">
        <v>145</v>
      </c>
      <c r="E312" s="232" t="s">
        <v>19</v>
      </c>
      <c r="F312" s="233" t="s">
        <v>447</v>
      </c>
      <c r="G312" s="231"/>
      <c r="H312" s="234">
        <v>1.3799999999999999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0" t="s">
        <v>145</v>
      </c>
      <c r="AU312" s="240" t="s">
        <v>76</v>
      </c>
      <c r="AV312" s="14" t="s">
        <v>76</v>
      </c>
      <c r="AW312" s="14" t="s">
        <v>31</v>
      </c>
      <c r="AX312" s="14" t="s">
        <v>69</v>
      </c>
      <c r="AY312" s="240" t="s">
        <v>114</v>
      </c>
    </row>
    <row r="313" s="15" customFormat="1">
      <c r="A313" s="15"/>
      <c r="B313" s="241"/>
      <c r="C313" s="242"/>
      <c r="D313" s="213" t="s">
        <v>145</v>
      </c>
      <c r="E313" s="243" t="s">
        <v>19</v>
      </c>
      <c r="F313" s="244" t="s">
        <v>150</v>
      </c>
      <c r="G313" s="242"/>
      <c r="H313" s="245">
        <v>17.155000000000001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1" t="s">
        <v>145</v>
      </c>
      <c r="AU313" s="251" t="s">
        <v>76</v>
      </c>
      <c r="AV313" s="15" t="s">
        <v>120</v>
      </c>
      <c r="AW313" s="15" t="s">
        <v>31</v>
      </c>
      <c r="AX313" s="15" t="s">
        <v>74</v>
      </c>
      <c r="AY313" s="251" t="s">
        <v>114</v>
      </c>
    </row>
    <row r="314" s="2" customFormat="1" ht="24.15" customHeight="1">
      <c r="A314" s="39"/>
      <c r="B314" s="40"/>
      <c r="C314" s="199" t="s">
        <v>454</v>
      </c>
      <c r="D314" s="199" t="s">
        <v>116</v>
      </c>
      <c r="E314" s="200" t="s">
        <v>455</v>
      </c>
      <c r="F314" s="201" t="s">
        <v>456</v>
      </c>
      <c r="G314" s="202" t="s">
        <v>222</v>
      </c>
      <c r="H314" s="203">
        <v>36.670000000000002</v>
      </c>
      <c r="I314" s="204"/>
      <c r="J314" s="205">
        <f>ROUND(I314*H314,2)</f>
        <v>0</v>
      </c>
      <c r="K314" s="206"/>
      <c r="L314" s="45"/>
      <c r="M314" s="207" t="s">
        <v>19</v>
      </c>
      <c r="N314" s="208" t="s">
        <v>40</v>
      </c>
      <c r="O314" s="85"/>
      <c r="P314" s="209">
        <f>O314*H314</f>
        <v>0</v>
      </c>
      <c r="Q314" s="209">
        <v>0.077995999999999996</v>
      </c>
      <c r="R314" s="209">
        <f>Q314*H314</f>
        <v>2.86011332</v>
      </c>
      <c r="S314" s="209">
        <v>0.035000000000000003</v>
      </c>
      <c r="T314" s="210">
        <f>S314*H314</f>
        <v>1.2834500000000002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1" t="s">
        <v>120</v>
      </c>
      <c r="AT314" s="211" t="s">
        <v>116</v>
      </c>
      <c r="AU314" s="211" t="s">
        <v>76</v>
      </c>
      <c r="AY314" s="18" t="s">
        <v>114</v>
      </c>
      <c r="BE314" s="212">
        <f>IF(N314="základní",J314,0)</f>
        <v>0</v>
      </c>
      <c r="BF314" s="212">
        <f>IF(N314="snížená",J314,0)</f>
        <v>0</v>
      </c>
      <c r="BG314" s="212">
        <f>IF(N314="zákl. přenesená",J314,0)</f>
        <v>0</v>
      </c>
      <c r="BH314" s="212">
        <f>IF(N314="sníž. přenesená",J314,0)</f>
        <v>0</v>
      </c>
      <c r="BI314" s="212">
        <f>IF(N314="nulová",J314,0)</f>
        <v>0</v>
      </c>
      <c r="BJ314" s="18" t="s">
        <v>74</v>
      </c>
      <c r="BK314" s="212">
        <f>ROUND(I314*H314,2)</f>
        <v>0</v>
      </c>
      <c r="BL314" s="18" t="s">
        <v>120</v>
      </c>
      <c r="BM314" s="211" t="s">
        <v>457</v>
      </c>
    </row>
    <row r="315" s="2" customFormat="1">
      <c r="A315" s="39"/>
      <c r="B315" s="40"/>
      <c r="C315" s="41"/>
      <c r="D315" s="213" t="s">
        <v>122</v>
      </c>
      <c r="E315" s="41"/>
      <c r="F315" s="214" t="s">
        <v>458</v>
      </c>
      <c r="G315" s="41"/>
      <c r="H315" s="41"/>
      <c r="I315" s="215"/>
      <c r="J315" s="41"/>
      <c r="K315" s="41"/>
      <c r="L315" s="45"/>
      <c r="M315" s="216"/>
      <c r="N315" s="217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122</v>
      </c>
      <c r="AU315" s="18" t="s">
        <v>76</v>
      </c>
    </row>
    <row r="316" s="2" customFormat="1">
      <c r="A316" s="39"/>
      <c r="B316" s="40"/>
      <c r="C316" s="41"/>
      <c r="D316" s="218" t="s">
        <v>124</v>
      </c>
      <c r="E316" s="41"/>
      <c r="F316" s="219" t="s">
        <v>459</v>
      </c>
      <c r="G316" s="41"/>
      <c r="H316" s="41"/>
      <c r="I316" s="215"/>
      <c r="J316" s="41"/>
      <c r="K316" s="41"/>
      <c r="L316" s="45"/>
      <c r="M316" s="216"/>
      <c r="N316" s="217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124</v>
      </c>
      <c r="AU316" s="18" t="s">
        <v>76</v>
      </c>
    </row>
    <row r="317" s="13" customFormat="1">
      <c r="A317" s="13"/>
      <c r="B317" s="220"/>
      <c r="C317" s="221"/>
      <c r="D317" s="213" t="s">
        <v>145</v>
      </c>
      <c r="E317" s="222" t="s">
        <v>19</v>
      </c>
      <c r="F317" s="223" t="s">
        <v>460</v>
      </c>
      <c r="G317" s="221"/>
      <c r="H317" s="222" t="s">
        <v>19</v>
      </c>
      <c r="I317" s="224"/>
      <c r="J317" s="221"/>
      <c r="K317" s="221"/>
      <c r="L317" s="225"/>
      <c r="M317" s="226"/>
      <c r="N317" s="227"/>
      <c r="O317" s="227"/>
      <c r="P317" s="227"/>
      <c r="Q317" s="227"/>
      <c r="R317" s="227"/>
      <c r="S317" s="227"/>
      <c r="T317" s="22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9" t="s">
        <v>145</v>
      </c>
      <c r="AU317" s="229" t="s">
        <v>76</v>
      </c>
      <c r="AV317" s="13" t="s">
        <v>74</v>
      </c>
      <c r="AW317" s="13" t="s">
        <v>31</v>
      </c>
      <c r="AX317" s="13" t="s">
        <v>69</v>
      </c>
      <c r="AY317" s="229" t="s">
        <v>114</v>
      </c>
    </row>
    <row r="318" s="14" customFormat="1">
      <c r="A318" s="14"/>
      <c r="B318" s="230"/>
      <c r="C318" s="231"/>
      <c r="D318" s="213" t="s">
        <v>145</v>
      </c>
      <c r="E318" s="232" t="s">
        <v>19</v>
      </c>
      <c r="F318" s="233" t="s">
        <v>461</v>
      </c>
      <c r="G318" s="231"/>
      <c r="H318" s="234">
        <v>36.670000000000002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0" t="s">
        <v>145</v>
      </c>
      <c r="AU318" s="240" t="s">
        <v>76</v>
      </c>
      <c r="AV318" s="14" t="s">
        <v>76</v>
      </c>
      <c r="AW318" s="14" t="s">
        <v>31</v>
      </c>
      <c r="AX318" s="14" t="s">
        <v>74</v>
      </c>
      <c r="AY318" s="240" t="s">
        <v>114</v>
      </c>
    </row>
    <row r="319" s="12" customFormat="1" ht="22.8" customHeight="1">
      <c r="A319" s="12"/>
      <c r="B319" s="183"/>
      <c r="C319" s="184"/>
      <c r="D319" s="185" t="s">
        <v>68</v>
      </c>
      <c r="E319" s="197" t="s">
        <v>184</v>
      </c>
      <c r="F319" s="197" t="s">
        <v>462</v>
      </c>
      <c r="G319" s="184"/>
      <c r="H319" s="184"/>
      <c r="I319" s="187"/>
      <c r="J319" s="198">
        <f>BK319</f>
        <v>0</v>
      </c>
      <c r="K319" s="184"/>
      <c r="L319" s="189"/>
      <c r="M319" s="190"/>
      <c r="N319" s="191"/>
      <c r="O319" s="191"/>
      <c r="P319" s="192">
        <f>SUM(P320:P385)</f>
        <v>0</v>
      </c>
      <c r="Q319" s="191"/>
      <c r="R319" s="192">
        <f>SUM(R320:R385)</f>
        <v>1.1456015166331</v>
      </c>
      <c r="S319" s="191"/>
      <c r="T319" s="193">
        <f>SUM(T320:T385)</f>
        <v>43.995315000000005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4" t="s">
        <v>74</v>
      </c>
      <c r="AT319" s="195" t="s">
        <v>68</v>
      </c>
      <c r="AU319" s="195" t="s">
        <v>74</v>
      </c>
      <c r="AY319" s="194" t="s">
        <v>114</v>
      </c>
      <c r="BK319" s="196">
        <f>SUM(BK320:BK385)</f>
        <v>0</v>
      </c>
    </row>
    <row r="320" s="2" customFormat="1" ht="33" customHeight="1">
      <c r="A320" s="39"/>
      <c r="B320" s="40"/>
      <c r="C320" s="199" t="s">
        <v>463</v>
      </c>
      <c r="D320" s="199" t="s">
        <v>116</v>
      </c>
      <c r="E320" s="200" t="s">
        <v>464</v>
      </c>
      <c r="F320" s="201" t="s">
        <v>465</v>
      </c>
      <c r="G320" s="202" t="s">
        <v>222</v>
      </c>
      <c r="H320" s="203">
        <v>60.340000000000003</v>
      </c>
      <c r="I320" s="204"/>
      <c r="J320" s="205">
        <f>ROUND(I320*H320,2)</f>
        <v>0</v>
      </c>
      <c r="K320" s="206"/>
      <c r="L320" s="45"/>
      <c r="M320" s="207" t="s">
        <v>19</v>
      </c>
      <c r="N320" s="208" t="s">
        <v>40</v>
      </c>
      <c r="O320" s="85"/>
      <c r="P320" s="209">
        <f>O320*H320</f>
        <v>0</v>
      </c>
      <c r="Q320" s="209">
        <v>9.2219999999999995E-05</v>
      </c>
      <c r="R320" s="209">
        <f>Q320*H320</f>
        <v>0.0055645547999999996</v>
      </c>
      <c r="S320" s="209">
        <v>0.23000000000000001</v>
      </c>
      <c r="T320" s="210">
        <f>S320*H320</f>
        <v>13.878200000000001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1" t="s">
        <v>120</v>
      </c>
      <c r="AT320" s="211" t="s">
        <v>116</v>
      </c>
      <c r="AU320" s="211" t="s">
        <v>76</v>
      </c>
      <c r="AY320" s="18" t="s">
        <v>114</v>
      </c>
      <c r="BE320" s="212">
        <f>IF(N320="základní",J320,0)</f>
        <v>0</v>
      </c>
      <c r="BF320" s="212">
        <f>IF(N320="snížená",J320,0)</f>
        <v>0</v>
      </c>
      <c r="BG320" s="212">
        <f>IF(N320="zákl. přenesená",J320,0)</f>
        <v>0</v>
      </c>
      <c r="BH320" s="212">
        <f>IF(N320="sníž. přenesená",J320,0)</f>
        <v>0</v>
      </c>
      <c r="BI320" s="212">
        <f>IF(N320="nulová",J320,0)</f>
        <v>0</v>
      </c>
      <c r="BJ320" s="18" t="s">
        <v>74</v>
      </c>
      <c r="BK320" s="212">
        <f>ROUND(I320*H320,2)</f>
        <v>0</v>
      </c>
      <c r="BL320" s="18" t="s">
        <v>120</v>
      </c>
      <c r="BM320" s="211" t="s">
        <v>466</v>
      </c>
    </row>
    <row r="321" s="2" customFormat="1">
      <c r="A321" s="39"/>
      <c r="B321" s="40"/>
      <c r="C321" s="41"/>
      <c r="D321" s="213" t="s">
        <v>122</v>
      </c>
      <c r="E321" s="41"/>
      <c r="F321" s="214" t="s">
        <v>467</v>
      </c>
      <c r="G321" s="41"/>
      <c r="H321" s="41"/>
      <c r="I321" s="215"/>
      <c r="J321" s="41"/>
      <c r="K321" s="41"/>
      <c r="L321" s="45"/>
      <c r="M321" s="216"/>
      <c r="N321" s="217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122</v>
      </c>
      <c r="AU321" s="18" t="s">
        <v>76</v>
      </c>
    </row>
    <row r="322" s="2" customFormat="1">
      <c r="A322" s="39"/>
      <c r="B322" s="40"/>
      <c r="C322" s="41"/>
      <c r="D322" s="218" t="s">
        <v>124</v>
      </c>
      <c r="E322" s="41"/>
      <c r="F322" s="219" t="s">
        <v>468</v>
      </c>
      <c r="G322" s="41"/>
      <c r="H322" s="41"/>
      <c r="I322" s="215"/>
      <c r="J322" s="41"/>
      <c r="K322" s="41"/>
      <c r="L322" s="45"/>
      <c r="M322" s="216"/>
      <c r="N322" s="217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124</v>
      </c>
      <c r="AU322" s="18" t="s">
        <v>76</v>
      </c>
    </row>
    <row r="323" s="2" customFormat="1" ht="24.15" customHeight="1">
      <c r="A323" s="39"/>
      <c r="B323" s="40"/>
      <c r="C323" s="199" t="s">
        <v>469</v>
      </c>
      <c r="D323" s="199" t="s">
        <v>116</v>
      </c>
      <c r="E323" s="200" t="s">
        <v>470</v>
      </c>
      <c r="F323" s="201" t="s">
        <v>471</v>
      </c>
      <c r="G323" s="202" t="s">
        <v>222</v>
      </c>
      <c r="H323" s="203">
        <v>62.710000000000001</v>
      </c>
      <c r="I323" s="204"/>
      <c r="J323" s="205">
        <f>ROUND(I323*H323,2)</f>
        <v>0</v>
      </c>
      <c r="K323" s="206"/>
      <c r="L323" s="45"/>
      <c r="M323" s="207" t="s">
        <v>19</v>
      </c>
      <c r="N323" s="208" t="s">
        <v>40</v>
      </c>
      <c r="O323" s="85"/>
      <c r="P323" s="209">
        <f>O323*H323</f>
        <v>0</v>
      </c>
      <c r="Q323" s="209">
        <v>0</v>
      </c>
      <c r="R323" s="209">
        <f>Q323*H323</f>
        <v>0</v>
      </c>
      <c r="S323" s="209">
        <v>0.17000000000000001</v>
      </c>
      <c r="T323" s="210">
        <f>S323*H323</f>
        <v>10.6607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1" t="s">
        <v>120</v>
      </c>
      <c r="AT323" s="211" t="s">
        <v>116</v>
      </c>
      <c r="AU323" s="211" t="s">
        <v>76</v>
      </c>
      <c r="AY323" s="18" t="s">
        <v>114</v>
      </c>
      <c r="BE323" s="212">
        <f>IF(N323="základní",J323,0)</f>
        <v>0</v>
      </c>
      <c r="BF323" s="212">
        <f>IF(N323="snížená",J323,0)</f>
        <v>0</v>
      </c>
      <c r="BG323" s="212">
        <f>IF(N323="zákl. přenesená",J323,0)</f>
        <v>0</v>
      </c>
      <c r="BH323" s="212">
        <f>IF(N323="sníž. přenesená",J323,0)</f>
        <v>0</v>
      </c>
      <c r="BI323" s="212">
        <f>IF(N323="nulová",J323,0)</f>
        <v>0</v>
      </c>
      <c r="BJ323" s="18" t="s">
        <v>74</v>
      </c>
      <c r="BK323" s="212">
        <f>ROUND(I323*H323,2)</f>
        <v>0</v>
      </c>
      <c r="BL323" s="18" t="s">
        <v>120</v>
      </c>
      <c r="BM323" s="211" t="s">
        <v>472</v>
      </c>
    </row>
    <row r="324" s="2" customFormat="1">
      <c r="A324" s="39"/>
      <c r="B324" s="40"/>
      <c r="C324" s="41"/>
      <c r="D324" s="213" t="s">
        <v>122</v>
      </c>
      <c r="E324" s="41"/>
      <c r="F324" s="214" t="s">
        <v>473</v>
      </c>
      <c r="G324" s="41"/>
      <c r="H324" s="41"/>
      <c r="I324" s="215"/>
      <c r="J324" s="41"/>
      <c r="K324" s="41"/>
      <c r="L324" s="45"/>
      <c r="M324" s="216"/>
      <c r="N324" s="217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122</v>
      </c>
      <c r="AU324" s="18" t="s">
        <v>76</v>
      </c>
    </row>
    <row r="325" s="2" customFormat="1">
      <c r="A325" s="39"/>
      <c r="B325" s="40"/>
      <c r="C325" s="41"/>
      <c r="D325" s="218" t="s">
        <v>124</v>
      </c>
      <c r="E325" s="41"/>
      <c r="F325" s="219" t="s">
        <v>474</v>
      </c>
      <c r="G325" s="41"/>
      <c r="H325" s="41"/>
      <c r="I325" s="215"/>
      <c r="J325" s="41"/>
      <c r="K325" s="41"/>
      <c r="L325" s="45"/>
      <c r="M325" s="216"/>
      <c r="N325" s="217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124</v>
      </c>
      <c r="AU325" s="18" t="s">
        <v>76</v>
      </c>
    </row>
    <row r="326" s="14" customFormat="1">
      <c r="A326" s="14"/>
      <c r="B326" s="230"/>
      <c r="C326" s="231"/>
      <c r="D326" s="213" t="s">
        <v>145</v>
      </c>
      <c r="E326" s="232" t="s">
        <v>19</v>
      </c>
      <c r="F326" s="233" t="s">
        <v>239</v>
      </c>
      <c r="G326" s="231"/>
      <c r="H326" s="234">
        <v>62.710000000000001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0" t="s">
        <v>145</v>
      </c>
      <c r="AU326" s="240" t="s">
        <v>76</v>
      </c>
      <c r="AV326" s="14" t="s">
        <v>76</v>
      </c>
      <c r="AW326" s="14" t="s">
        <v>31</v>
      </c>
      <c r="AX326" s="14" t="s">
        <v>74</v>
      </c>
      <c r="AY326" s="240" t="s">
        <v>114</v>
      </c>
    </row>
    <row r="327" s="2" customFormat="1" ht="24.15" customHeight="1">
      <c r="A327" s="39"/>
      <c r="B327" s="40"/>
      <c r="C327" s="199" t="s">
        <v>475</v>
      </c>
      <c r="D327" s="199" t="s">
        <v>116</v>
      </c>
      <c r="E327" s="200" t="s">
        <v>476</v>
      </c>
      <c r="F327" s="201" t="s">
        <v>477</v>
      </c>
      <c r="G327" s="202" t="s">
        <v>478</v>
      </c>
      <c r="H327" s="203">
        <v>4</v>
      </c>
      <c r="I327" s="204"/>
      <c r="J327" s="205">
        <f>ROUND(I327*H327,2)</f>
        <v>0</v>
      </c>
      <c r="K327" s="206"/>
      <c r="L327" s="45"/>
      <c r="M327" s="207" t="s">
        <v>19</v>
      </c>
      <c r="N327" s="208" t="s">
        <v>40</v>
      </c>
      <c r="O327" s="85"/>
      <c r="P327" s="209">
        <f>O327*H327</f>
        <v>0</v>
      </c>
      <c r="Q327" s="209">
        <v>0</v>
      </c>
      <c r="R327" s="209">
        <f>Q327*H327</f>
        <v>0</v>
      </c>
      <c r="S327" s="209">
        <v>0</v>
      </c>
      <c r="T327" s="21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1" t="s">
        <v>120</v>
      </c>
      <c r="AT327" s="211" t="s">
        <v>116</v>
      </c>
      <c r="AU327" s="211" t="s">
        <v>76</v>
      </c>
      <c r="AY327" s="18" t="s">
        <v>114</v>
      </c>
      <c r="BE327" s="212">
        <f>IF(N327="základní",J327,0)</f>
        <v>0</v>
      </c>
      <c r="BF327" s="212">
        <f>IF(N327="snížená",J327,0)</f>
        <v>0</v>
      </c>
      <c r="BG327" s="212">
        <f>IF(N327="zákl. přenesená",J327,0)</f>
        <v>0</v>
      </c>
      <c r="BH327" s="212">
        <f>IF(N327="sníž. přenesená",J327,0)</f>
        <v>0</v>
      </c>
      <c r="BI327" s="212">
        <f>IF(N327="nulová",J327,0)</f>
        <v>0</v>
      </c>
      <c r="BJ327" s="18" t="s">
        <v>74</v>
      </c>
      <c r="BK327" s="212">
        <f>ROUND(I327*H327,2)</f>
        <v>0</v>
      </c>
      <c r="BL327" s="18" t="s">
        <v>120</v>
      </c>
      <c r="BM327" s="211" t="s">
        <v>479</v>
      </c>
    </row>
    <row r="328" s="2" customFormat="1">
      <c r="A328" s="39"/>
      <c r="B328" s="40"/>
      <c r="C328" s="41"/>
      <c r="D328" s="213" t="s">
        <v>122</v>
      </c>
      <c r="E328" s="41"/>
      <c r="F328" s="214" t="s">
        <v>480</v>
      </c>
      <c r="G328" s="41"/>
      <c r="H328" s="41"/>
      <c r="I328" s="215"/>
      <c r="J328" s="41"/>
      <c r="K328" s="41"/>
      <c r="L328" s="45"/>
      <c r="M328" s="216"/>
      <c r="N328" s="217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122</v>
      </c>
      <c r="AU328" s="18" t="s">
        <v>76</v>
      </c>
    </row>
    <row r="329" s="2" customFormat="1">
      <c r="A329" s="39"/>
      <c r="B329" s="40"/>
      <c r="C329" s="41"/>
      <c r="D329" s="218" t="s">
        <v>124</v>
      </c>
      <c r="E329" s="41"/>
      <c r="F329" s="219" t="s">
        <v>481</v>
      </c>
      <c r="G329" s="41"/>
      <c r="H329" s="41"/>
      <c r="I329" s="215"/>
      <c r="J329" s="41"/>
      <c r="K329" s="41"/>
      <c r="L329" s="45"/>
      <c r="M329" s="216"/>
      <c r="N329" s="217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124</v>
      </c>
      <c r="AU329" s="18" t="s">
        <v>76</v>
      </c>
    </row>
    <row r="330" s="2" customFormat="1" ht="16.5" customHeight="1">
      <c r="A330" s="39"/>
      <c r="B330" s="40"/>
      <c r="C330" s="252" t="s">
        <v>482</v>
      </c>
      <c r="D330" s="252" t="s">
        <v>366</v>
      </c>
      <c r="E330" s="253" t="s">
        <v>483</v>
      </c>
      <c r="F330" s="254" t="s">
        <v>484</v>
      </c>
      <c r="G330" s="255" t="s">
        <v>478</v>
      </c>
      <c r="H330" s="256">
        <v>4</v>
      </c>
      <c r="I330" s="257"/>
      <c r="J330" s="258">
        <f>ROUND(I330*H330,2)</f>
        <v>0</v>
      </c>
      <c r="K330" s="259"/>
      <c r="L330" s="260"/>
      <c r="M330" s="261" t="s">
        <v>19</v>
      </c>
      <c r="N330" s="262" t="s">
        <v>40</v>
      </c>
      <c r="O330" s="85"/>
      <c r="P330" s="209">
        <f>O330*H330</f>
        <v>0</v>
      </c>
      <c r="Q330" s="209">
        <v>0.0020999999999999999</v>
      </c>
      <c r="R330" s="209">
        <f>Q330*H330</f>
        <v>0.0083999999999999995</v>
      </c>
      <c r="S330" s="209">
        <v>0</v>
      </c>
      <c r="T330" s="21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1" t="s">
        <v>176</v>
      </c>
      <c r="AT330" s="211" t="s">
        <v>366</v>
      </c>
      <c r="AU330" s="211" t="s">
        <v>76</v>
      </c>
      <c r="AY330" s="18" t="s">
        <v>114</v>
      </c>
      <c r="BE330" s="212">
        <f>IF(N330="základní",J330,0)</f>
        <v>0</v>
      </c>
      <c r="BF330" s="212">
        <f>IF(N330="snížená",J330,0)</f>
        <v>0</v>
      </c>
      <c r="BG330" s="212">
        <f>IF(N330="zákl. přenesená",J330,0)</f>
        <v>0</v>
      </c>
      <c r="BH330" s="212">
        <f>IF(N330="sníž. přenesená",J330,0)</f>
        <v>0</v>
      </c>
      <c r="BI330" s="212">
        <f>IF(N330="nulová",J330,0)</f>
        <v>0</v>
      </c>
      <c r="BJ330" s="18" t="s">
        <v>74</v>
      </c>
      <c r="BK330" s="212">
        <f>ROUND(I330*H330,2)</f>
        <v>0</v>
      </c>
      <c r="BL330" s="18" t="s">
        <v>120</v>
      </c>
      <c r="BM330" s="211" t="s">
        <v>485</v>
      </c>
    </row>
    <row r="331" s="2" customFormat="1">
      <c r="A331" s="39"/>
      <c r="B331" s="40"/>
      <c r="C331" s="41"/>
      <c r="D331" s="213" t="s">
        <v>122</v>
      </c>
      <c r="E331" s="41"/>
      <c r="F331" s="214" t="s">
        <v>484</v>
      </c>
      <c r="G331" s="41"/>
      <c r="H331" s="41"/>
      <c r="I331" s="215"/>
      <c r="J331" s="41"/>
      <c r="K331" s="41"/>
      <c r="L331" s="45"/>
      <c r="M331" s="216"/>
      <c r="N331" s="217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122</v>
      </c>
      <c r="AU331" s="18" t="s">
        <v>76</v>
      </c>
    </row>
    <row r="332" s="2" customFormat="1" ht="33" customHeight="1">
      <c r="A332" s="39"/>
      <c r="B332" s="40"/>
      <c r="C332" s="199" t="s">
        <v>486</v>
      </c>
      <c r="D332" s="199" t="s">
        <v>116</v>
      </c>
      <c r="E332" s="200" t="s">
        <v>487</v>
      </c>
      <c r="F332" s="201" t="s">
        <v>488</v>
      </c>
      <c r="G332" s="202" t="s">
        <v>119</v>
      </c>
      <c r="H332" s="203">
        <v>10</v>
      </c>
      <c r="I332" s="204"/>
      <c r="J332" s="205">
        <f>ROUND(I332*H332,2)</f>
        <v>0</v>
      </c>
      <c r="K332" s="206"/>
      <c r="L332" s="45"/>
      <c r="M332" s="207" t="s">
        <v>19</v>
      </c>
      <c r="N332" s="208" t="s">
        <v>40</v>
      </c>
      <c r="O332" s="85"/>
      <c r="P332" s="209">
        <f>O332*H332</f>
        <v>0</v>
      </c>
      <c r="Q332" s="209">
        <v>7.5900000000000002E-06</v>
      </c>
      <c r="R332" s="209">
        <f>Q332*H332</f>
        <v>7.5900000000000002E-05</v>
      </c>
      <c r="S332" s="209">
        <v>0</v>
      </c>
      <c r="T332" s="21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1" t="s">
        <v>120</v>
      </c>
      <c r="AT332" s="211" t="s">
        <v>116</v>
      </c>
      <c r="AU332" s="211" t="s">
        <v>76</v>
      </c>
      <c r="AY332" s="18" t="s">
        <v>114</v>
      </c>
      <c r="BE332" s="212">
        <f>IF(N332="základní",J332,0)</f>
        <v>0</v>
      </c>
      <c r="BF332" s="212">
        <f>IF(N332="snížená",J332,0)</f>
        <v>0</v>
      </c>
      <c r="BG332" s="212">
        <f>IF(N332="zákl. přenesená",J332,0)</f>
        <v>0</v>
      </c>
      <c r="BH332" s="212">
        <f>IF(N332="sníž. přenesená",J332,0)</f>
        <v>0</v>
      </c>
      <c r="BI332" s="212">
        <f>IF(N332="nulová",J332,0)</f>
        <v>0</v>
      </c>
      <c r="BJ332" s="18" t="s">
        <v>74</v>
      </c>
      <c r="BK332" s="212">
        <f>ROUND(I332*H332,2)</f>
        <v>0</v>
      </c>
      <c r="BL332" s="18" t="s">
        <v>120</v>
      </c>
      <c r="BM332" s="211" t="s">
        <v>489</v>
      </c>
    </row>
    <row r="333" s="2" customFormat="1">
      <c r="A333" s="39"/>
      <c r="B333" s="40"/>
      <c r="C333" s="41"/>
      <c r="D333" s="213" t="s">
        <v>122</v>
      </c>
      <c r="E333" s="41"/>
      <c r="F333" s="214" t="s">
        <v>490</v>
      </c>
      <c r="G333" s="41"/>
      <c r="H333" s="41"/>
      <c r="I333" s="215"/>
      <c r="J333" s="41"/>
      <c r="K333" s="41"/>
      <c r="L333" s="45"/>
      <c r="M333" s="216"/>
      <c r="N333" s="217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122</v>
      </c>
      <c r="AU333" s="18" t="s">
        <v>76</v>
      </c>
    </row>
    <row r="334" s="2" customFormat="1">
      <c r="A334" s="39"/>
      <c r="B334" s="40"/>
      <c r="C334" s="41"/>
      <c r="D334" s="218" t="s">
        <v>124</v>
      </c>
      <c r="E334" s="41"/>
      <c r="F334" s="219" t="s">
        <v>491</v>
      </c>
      <c r="G334" s="41"/>
      <c r="H334" s="41"/>
      <c r="I334" s="215"/>
      <c r="J334" s="41"/>
      <c r="K334" s="41"/>
      <c r="L334" s="45"/>
      <c r="M334" s="216"/>
      <c r="N334" s="217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124</v>
      </c>
      <c r="AU334" s="18" t="s">
        <v>76</v>
      </c>
    </row>
    <row r="335" s="14" customFormat="1">
      <c r="A335" s="14"/>
      <c r="B335" s="230"/>
      <c r="C335" s="231"/>
      <c r="D335" s="213" t="s">
        <v>145</v>
      </c>
      <c r="E335" s="232" t="s">
        <v>19</v>
      </c>
      <c r="F335" s="233" t="s">
        <v>492</v>
      </c>
      <c r="G335" s="231"/>
      <c r="H335" s="234">
        <v>10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0" t="s">
        <v>145</v>
      </c>
      <c r="AU335" s="240" t="s">
        <v>76</v>
      </c>
      <c r="AV335" s="14" t="s">
        <v>76</v>
      </c>
      <c r="AW335" s="14" t="s">
        <v>31</v>
      </c>
      <c r="AX335" s="14" t="s">
        <v>74</v>
      </c>
      <c r="AY335" s="240" t="s">
        <v>114</v>
      </c>
    </row>
    <row r="336" s="2" customFormat="1" ht="24.15" customHeight="1">
      <c r="A336" s="39"/>
      <c r="B336" s="40"/>
      <c r="C336" s="199" t="s">
        <v>493</v>
      </c>
      <c r="D336" s="199" t="s">
        <v>116</v>
      </c>
      <c r="E336" s="200" t="s">
        <v>494</v>
      </c>
      <c r="F336" s="201" t="s">
        <v>495</v>
      </c>
      <c r="G336" s="202" t="s">
        <v>119</v>
      </c>
      <c r="H336" s="203">
        <v>10</v>
      </c>
      <c r="I336" s="204"/>
      <c r="J336" s="205">
        <f>ROUND(I336*H336,2)</f>
        <v>0</v>
      </c>
      <c r="K336" s="206"/>
      <c r="L336" s="45"/>
      <c r="M336" s="207" t="s">
        <v>19</v>
      </c>
      <c r="N336" s="208" t="s">
        <v>40</v>
      </c>
      <c r="O336" s="85"/>
      <c r="P336" s="209">
        <f>O336*H336</f>
        <v>0</v>
      </c>
      <c r="Q336" s="209">
        <v>0.00027559999999999998</v>
      </c>
      <c r="R336" s="209">
        <f>Q336*H336</f>
        <v>0.0027559999999999998</v>
      </c>
      <c r="S336" s="209">
        <v>0</v>
      </c>
      <c r="T336" s="21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1" t="s">
        <v>120</v>
      </c>
      <c r="AT336" s="211" t="s">
        <v>116</v>
      </c>
      <c r="AU336" s="211" t="s">
        <v>76</v>
      </c>
      <c r="AY336" s="18" t="s">
        <v>114</v>
      </c>
      <c r="BE336" s="212">
        <f>IF(N336="základní",J336,0)</f>
        <v>0</v>
      </c>
      <c r="BF336" s="212">
        <f>IF(N336="snížená",J336,0)</f>
        <v>0</v>
      </c>
      <c r="BG336" s="212">
        <f>IF(N336="zákl. přenesená",J336,0)</f>
        <v>0</v>
      </c>
      <c r="BH336" s="212">
        <f>IF(N336="sníž. přenesená",J336,0)</f>
        <v>0</v>
      </c>
      <c r="BI336" s="212">
        <f>IF(N336="nulová",J336,0)</f>
        <v>0</v>
      </c>
      <c r="BJ336" s="18" t="s">
        <v>74</v>
      </c>
      <c r="BK336" s="212">
        <f>ROUND(I336*H336,2)</f>
        <v>0</v>
      </c>
      <c r="BL336" s="18" t="s">
        <v>120</v>
      </c>
      <c r="BM336" s="211" t="s">
        <v>496</v>
      </c>
    </row>
    <row r="337" s="2" customFormat="1">
      <c r="A337" s="39"/>
      <c r="B337" s="40"/>
      <c r="C337" s="41"/>
      <c r="D337" s="213" t="s">
        <v>122</v>
      </c>
      <c r="E337" s="41"/>
      <c r="F337" s="214" t="s">
        <v>497</v>
      </c>
      <c r="G337" s="41"/>
      <c r="H337" s="41"/>
      <c r="I337" s="215"/>
      <c r="J337" s="41"/>
      <c r="K337" s="41"/>
      <c r="L337" s="45"/>
      <c r="M337" s="216"/>
      <c r="N337" s="217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122</v>
      </c>
      <c r="AU337" s="18" t="s">
        <v>76</v>
      </c>
    </row>
    <row r="338" s="2" customFormat="1">
      <c r="A338" s="39"/>
      <c r="B338" s="40"/>
      <c r="C338" s="41"/>
      <c r="D338" s="218" t="s">
        <v>124</v>
      </c>
      <c r="E338" s="41"/>
      <c r="F338" s="219" t="s">
        <v>498</v>
      </c>
      <c r="G338" s="41"/>
      <c r="H338" s="41"/>
      <c r="I338" s="215"/>
      <c r="J338" s="41"/>
      <c r="K338" s="41"/>
      <c r="L338" s="45"/>
      <c r="M338" s="216"/>
      <c r="N338" s="217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124</v>
      </c>
      <c r="AU338" s="18" t="s">
        <v>76</v>
      </c>
    </row>
    <row r="339" s="2" customFormat="1" ht="24.15" customHeight="1">
      <c r="A339" s="39"/>
      <c r="B339" s="40"/>
      <c r="C339" s="199" t="s">
        <v>499</v>
      </c>
      <c r="D339" s="199" t="s">
        <v>116</v>
      </c>
      <c r="E339" s="200" t="s">
        <v>500</v>
      </c>
      <c r="F339" s="201" t="s">
        <v>501</v>
      </c>
      <c r="G339" s="202" t="s">
        <v>214</v>
      </c>
      <c r="H339" s="203">
        <v>1.111</v>
      </c>
      <c r="I339" s="204"/>
      <c r="J339" s="205">
        <f>ROUND(I339*H339,2)</f>
        <v>0</v>
      </c>
      <c r="K339" s="206"/>
      <c r="L339" s="45"/>
      <c r="M339" s="207" t="s">
        <v>19</v>
      </c>
      <c r="N339" s="208" t="s">
        <v>40</v>
      </c>
      <c r="O339" s="85"/>
      <c r="P339" s="209">
        <f>O339*H339</f>
        <v>0</v>
      </c>
      <c r="Q339" s="209">
        <v>1.0160145021</v>
      </c>
      <c r="R339" s="209">
        <f>Q339*H339</f>
        <v>1.1287921118330999</v>
      </c>
      <c r="S339" s="209">
        <v>0</v>
      </c>
      <c r="T339" s="21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1" t="s">
        <v>120</v>
      </c>
      <c r="AT339" s="211" t="s">
        <v>116</v>
      </c>
      <c r="AU339" s="211" t="s">
        <v>76</v>
      </c>
      <c r="AY339" s="18" t="s">
        <v>114</v>
      </c>
      <c r="BE339" s="212">
        <f>IF(N339="základní",J339,0)</f>
        <v>0</v>
      </c>
      <c r="BF339" s="212">
        <f>IF(N339="snížená",J339,0)</f>
        <v>0</v>
      </c>
      <c r="BG339" s="212">
        <f>IF(N339="zákl. přenesená",J339,0)</f>
        <v>0</v>
      </c>
      <c r="BH339" s="212">
        <f>IF(N339="sníž. přenesená",J339,0)</f>
        <v>0</v>
      </c>
      <c r="BI339" s="212">
        <f>IF(N339="nulová",J339,0)</f>
        <v>0</v>
      </c>
      <c r="BJ339" s="18" t="s">
        <v>74</v>
      </c>
      <c r="BK339" s="212">
        <f>ROUND(I339*H339,2)</f>
        <v>0</v>
      </c>
      <c r="BL339" s="18" t="s">
        <v>120</v>
      </c>
      <c r="BM339" s="211" t="s">
        <v>502</v>
      </c>
    </row>
    <row r="340" s="2" customFormat="1">
      <c r="A340" s="39"/>
      <c r="B340" s="40"/>
      <c r="C340" s="41"/>
      <c r="D340" s="213" t="s">
        <v>122</v>
      </c>
      <c r="E340" s="41"/>
      <c r="F340" s="214" t="s">
        <v>503</v>
      </c>
      <c r="G340" s="41"/>
      <c r="H340" s="41"/>
      <c r="I340" s="215"/>
      <c r="J340" s="41"/>
      <c r="K340" s="41"/>
      <c r="L340" s="45"/>
      <c r="M340" s="216"/>
      <c r="N340" s="217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122</v>
      </c>
      <c r="AU340" s="18" t="s">
        <v>76</v>
      </c>
    </row>
    <row r="341" s="2" customFormat="1">
      <c r="A341" s="39"/>
      <c r="B341" s="40"/>
      <c r="C341" s="41"/>
      <c r="D341" s="218" t="s">
        <v>124</v>
      </c>
      <c r="E341" s="41"/>
      <c r="F341" s="219" t="s">
        <v>504</v>
      </c>
      <c r="G341" s="41"/>
      <c r="H341" s="41"/>
      <c r="I341" s="215"/>
      <c r="J341" s="41"/>
      <c r="K341" s="41"/>
      <c r="L341" s="45"/>
      <c r="M341" s="216"/>
      <c r="N341" s="217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124</v>
      </c>
      <c r="AU341" s="18" t="s">
        <v>76</v>
      </c>
    </row>
    <row r="342" s="13" customFormat="1">
      <c r="A342" s="13"/>
      <c r="B342" s="220"/>
      <c r="C342" s="221"/>
      <c r="D342" s="213" t="s">
        <v>145</v>
      </c>
      <c r="E342" s="222" t="s">
        <v>19</v>
      </c>
      <c r="F342" s="223" t="s">
        <v>341</v>
      </c>
      <c r="G342" s="221"/>
      <c r="H342" s="222" t="s">
        <v>19</v>
      </c>
      <c r="I342" s="224"/>
      <c r="J342" s="221"/>
      <c r="K342" s="221"/>
      <c r="L342" s="225"/>
      <c r="M342" s="226"/>
      <c r="N342" s="227"/>
      <c r="O342" s="227"/>
      <c r="P342" s="227"/>
      <c r="Q342" s="227"/>
      <c r="R342" s="227"/>
      <c r="S342" s="227"/>
      <c r="T342" s="22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9" t="s">
        <v>145</v>
      </c>
      <c r="AU342" s="229" t="s">
        <v>76</v>
      </c>
      <c r="AV342" s="13" t="s">
        <v>74</v>
      </c>
      <c r="AW342" s="13" t="s">
        <v>31</v>
      </c>
      <c r="AX342" s="13" t="s">
        <v>69</v>
      </c>
      <c r="AY342" s="229" t="s">
        <v>114</v>
      </c>
    </row>
    <row r="343" s="14" customFormat="1">
      <c r="A343" s="14"/>
      <c r="B343" s="230"/>
      <c r="C343" s="231"/>
      <c r="D343" s="213" t="s">
        <v>145</v>
      </c>
      <c r="E343" s="232" t="s">
        <v>19</v>
      </c>
      <c r="F343" s="233" t="s">
        <v>505</v>
      </c>
      <c r="G343" s="231"/>
      <c r="H343" s="234">
        <v>1.111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0" t="s">
        <v>145</v>
      </c>
      <c r="AU343" s="240" t="s">
        <v>76</v>
      </c>
      <c r="AV343" s="14" t="s">
        <v>76</v>
      </c>
      <c r="AW343" s="14" t="s">
        <v>31</v>
      </c>
      <c r="AX343" s="14" t="s">
        <v>74</v>
      </c>
      <c r="AY343" s="240" t="s">
        <v>114</v>
      </c>
    </row>
    <row r="344" s="2" customFormat="1" ht="24.15" customHeight="1">
      <c r="A344" s="39"/>
      <c r="B344" s="40"/>
      <c r="C344" s="199" t="s">
        <v>506</v>
      </c>
      <c r="D344" s="199" t="s">
        <v>116</v>
      </c>
      <c r="E344" s="200" t="s">
        <v>507</v>
      </c>
      <c r="F344" s="201" t="s">
        <v>508</v>
      </c>
      <c r="G344" s="202" t="s">
        <v>119</v>
      </c>
      <c r="H344" s="203">
        <v>10</v>
      </c>
      <c r="I344" s="204"/>
      <c r="J344" s="205">
        <f>ROUND(I344*H344,2)</f>
        <v>0</v>
      </c>
      <c r="K344" s="206"/>
      <c r="L344" s="45"/>
      <c r="M344" s="207" t="s">
        <v>19</v>
      </c>
      <c r="N344" s="208" t="s">
        <v>40</v>
      </c>
      <c r="O344" s="85"/>
      <c r="P344" s="209">
        <f>O344*H344</f>
        <v>0</v>
      </c>
      <c r="Q344" s="209">
        <v>0</v>
      </c>
      <c r="R344" s="209">
        <f>Q344*H344</f>
        <v>0</v>
      </c>
      <c r="S344" s="209">
        <v>0</v>
      </c>
      <c r="T344" s="21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1" t="s">
        <v>120</v>
      </c>
      <c r="AT344" s="211" t="s">
        <v>116</v>
      </c>
      <c r="AU344" s="211" t="s">
        <v>76</v>
      </c>
      <c r="AY344" s="18" t="s">
        <v>114</v>
      </c>
      <c r="BE344" s="212">
        <f>IF(N344="základní",J344,0)</f>
        <v>0</v>
      </c>
      <c r="BF344" s="212">
        <f>IF(N344="snížená",J344,0)</f>
        <v>0</v>
      </c>
      <c r="BG344" s="212">
        <f>IF(N344="zákl. přenesená",J344,0)</f>
        <v>0</v>
      </c>
      <c r="BH344" s="212">
        <f>IF(N344="sníž. přenesená",J344,0)</f>
        <v>0</v>
      </c>
      <c r="BI344" s="212">
        <f>IF(N344="nulová",J344,0)</f>
        <v>0</v>
      </c>
      <c r="BJ344" s="18" t="s">
        <v>74</v>
      </c>
      <c r="BK344" s="212">
        <f>ROUND(I344*H344,2)</f>
        <v>0</v>
      </c>
      <c r="BL344" s="18" t="s">
        <v>120</v>
      </c>
      <c r="BM344" s="211" t="s">
        <v>509</v>
      </c>
    </row>
    <row r="345" s="2" customFormat="1">
      <c r="A345" s="39"/>
      <c r="B345" s="40"/>
      <c r="C345" s="41"/>
      <c r="D345" s="213" t="s">
        <v>122</v>
      </c>
      <c r="E345" s="41"/>
      <c r="F345" s="214" t="s">
        <v>510</v>
      </c>
      <c r="G345" s="41"/>
      <c r="H345" s="41"/>
      <c r="I345" s="215"/>
      <c r="J345" s="41"/>
      <c r="K345" s="41"/>
      <c r="L345" s="45"/>
      <c r="M345" s="216"/>
      <c r="N345" s="217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122</v>
      </c>
      <c r="AU345" s="18" t="s">
        <v>76</v>
      </c>
    </row>
    <row r="346" s="2" customFormat="1">
      <c r="A346" s="39"/>
      <c r="B346" s="40"/>
      <c r="C346" s="41"/>
      <c r="D346" s="218" t="s">
        <v>124</v>
      </c>
      <c r="E346" s="41"/>
      <c r="F346" s="219" t="s">
        <v>511</v>
      </c>
      <c r="G346" s="41"/>
      <c r="H346" s="41"/>
      <c r="I346" s="215"/>
      <c r="J346" s="41"/>
      <c r="K346" s="41"/>
      <c r="L346" s="45"/>
      <c r="M346" s="216"/>
      <c r="N346" s="217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124</v>
      </c>
      <c r="AU346" s="18" t="s">
        <v>76</v>
      </c>
    </row>
    <row r="347" s="2" customFormat="1" ht="16.5" customHeight="1">
      <c r="A347" s="39"/>
      <c r="B347" s="40"/>
      <c r="C347" s="199" t="s">
        <v>512</v>
      </c>
      <c r="D347" s="199" t="s">
        <v>116</v>
      </c>
      <c r="E347" s="200" t="s">
        <v>513</v>
      </c>
      <c r="F347" s="201" t="s">
        <v>514</v>
      </c>
      <c r="G347" s="202" t="s">
        <v>119</v>
      </c>
      <c r="H347" s="203">
        <v>10</v>
      </c>
      <c r="I347" s="204"/>
      <c r="J347" s="205">
        <f>ROUND(I347*H347,2)</f>
        <v>0</v>
      </c>
      <c r="K347" s="206"/>
      <c r="L347" s="45"/>
      <c r="M347" s="207" t="s">
        <v>19</v>
      </c>
      <c r="N347" s="208" t="s">
        <v>40</v>
      </c>
      <c r="O347" s="85"/>
      <c r="P347" s="209">
        <f>O347*H347</f>
        <v>0</v>
      </c>
      <c r="Q347" s="209">
        <v>1.2950000000000001E-06</v>
      </c>
      <c r="R347" s="209">
        <f>Q347*H347</f>
        <v>1.2950000000000001E-05</v>
      </c>
      <c r="S347" s="209">
        <v>0</v>
      </c>
      <c r="T347" s="21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1" t="s">
        <v>120</v>
      </c>
      <c r="AT347" s="211" t="s">
        <v>116</v>
      </c>
      <c r="AU347" s="211" t="s">
        <v>76</v>
      </c>
      <c r="AY347" s="18" t="s">
        <v>114</v>
      </c>
      <c r="BE347" s="212">
        <f>IF(N347="základní",J347,0)</f>
        <v>0</v>
      </c>
      <c r="BF347" s="212">
        <f>IF(N347="snížená",J347,0)</f>
        <v>0</v>
      </c>
      <c r="BG347" s="212">
        <f>IF(N347="zákl. přenesená",J347,0)</f>
        <v>0</v>
      </c>
      <c r="BH347" s="212">
        <f>IF(N347="sníž. přenesená",J347,0)</f>
        <v>0</v>
      </c>
      <c r="BI347" s="212">
        <f>IF(N347="nulová",J347,0)</f>
        <v>0</v>
      </c>
      <c r="BJ347" s="18" t="s">
        <v>74</v>
      </c>
      <c r="BK347" s="212">
        <f>ROUND(I347*H347,2)</f>
        <v>0</v>
      </c>
      <c r="BL347" s="18" t="s">
        <v>120</v>
      </c>
      <c r="BM347" s="211" t="s">
        <v>515</v>
      </c>
    </row>
    <row r="348" s="2" customFormat="1">
      <c r="A348" s="39"/>
      <c r="B348" s="40"/>
      <c r="C348" s="41"/>
      <c r="D348" s="213" t="s">
        <v>122</v>
      </c>
      <c r="E348" s="41"/>
      <c r="F348" s="214" t="s">
        <v>516</v>
      </c>
      <c r="G348" s="41"/>
      <c r="H348" s="41"/>
      <c r="I348" s="215"/>
      <c r="J348" s="41"/>
      <c r="K348" s="41"/>
      <c r="L348" s="45"/>
      <c r="M348" s="216"/>
      <c r="N348" s="217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122</v>
      </c>
      <c r="AU348" s="18" t="s">
        <v>76</v>
      </c>
    </row>
    <row r="349" s="2" customFormat="1">
      <c r="A349" s="39"/>
      <c r="B349" s="40"/>
      <c r="C349" s="41"/>
      <c r="D349" s="218" t="s">
        <v>124</v>
      </c>
      <c r="E349" s="41"/>
      <c r="F349" s="219" t="s">
        <v>517</v>
      </c>
      <c r="G349" s="41"/>
      <c r="H349" s="41"/>
      <c r="I349" s="215"/>
      <c r="J349" s="41"/>
      <c r="K349" s="41"/>
      <c r="L349" s="45"/>
      <c r="M349" s="216"/>
      <c r="N349" s="217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124</v>
      </c>
      <c r="AU349" s="18" t="s">
        <v>76</v>
      </c>
    </row>
    <row r="350" s="14" customFormat="1">
      <c r="A350" s="14"/>
      <c r="B350" s="230"/>
      <c r="C350" s="231"/>
      <c r="D350" s="213" t="s">
        <v>145</v>
      </c>
      <c r="E350" s="232" t="s">
        <v>19</v>
      </c>
      <c r="F350" s="233" t="s">
        <v>492</v>
      </c>
      <c r="G350" s="231"/>
      <c r="H350" s="234">
        <v>10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0" t="s">
        <v>145</v>
      </c>
      <c r="AU350" s="240" t="s">
        <v>76</v>
      </c>
      <c r="AV350" s="14" t="s">
        <v>76</v>
      </c>
      <c r="AW350" s="14" t="s">
        <v>31</v>
      </c>
      <c r="AX350" s="14" t="s">
        <v>74</v>
      </c>
      <c r="AY350" s="240" t="s">
        <v>114</v>
      </c>
    </row>
    <row r="351" s="2" customFormat="1" ht="24.15" customHeight="1">
      <c r="A351" s="39"/>
      <c r="B351" s="40"/>
      <c r="C351" s="199" t="s">
        <v>518</v>
      </c>
      <c r="D351" s="199" t="s">
        <v>116</v>
      </c>
      <c r="E351" s="200" t="s">
        <v>519</v>
      </c>
      <c r="F351" s="201" t="s">
        <v>520</v>
      </c>
      <c r="G351" s="202" t="s">
        <v>222</v>
      </c>
      <c r="H351" s="203">
        <v>85.430000000000007</v>
      </c>
      <c r="I351" s="204"/>
      <c r="J351" s="205">
        <f>ROUND(I351*H351,2)</f>
        <v>0</v>
      </c>
      <c r="K351" s="206"/>
      <c r="L351" s="45"/>
      <c r="M351" s="207" t="s">
        <v>19</v>
      </c>
      <c r="N351" s="208" t="s">
        <v>40</v>
      </c>
      <c r="O351" s="85"/>
      <c r="P351" s="209">
        <f>O351*H351</f>
        <v>0</v>
      </c>
      <c r="Q351" s="209">
        <v>0</v>
      </c>
      <c r="R351" s="209">
        <f>Q351*H351</f>
        <v>0</v>
      </c>
      <c r="S351" s="209">
        <v>0.00050000000000000001</v>
      </c>
      <c r="T351" s="210">
        <f>S351*H351</f>
        <v>0.042715000000000003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1" t="s">
        <v>120</v>
      </c>
      <c r="AT351" s="211" t="s">
        <v>116</v>
      </c>
      <c r="AU351" s="211" t="s">
        <v>76</v>
      </c>
      <c r="AY351" s="18" t="s">
        <v>114</v>
      </c>
      <c r="BE351" s="212">
        <f>IF(N351="základní",J351,0)</f>
        <v>0</v>
      </c>
      <c r="BF351" s="212">
        <f>IF(N351="snížená",J351,0)</f>
        <v>0</v>
      </c>
      <c r="BG351" s="212">
        <f>IF(N351="zákl. přenesená",J351,0)</f>
        <v>0</v>
      </c>
      <c r="BH351" s="212">
        <f>IF(N351="sníž. přenesená",J351,0)</f>
        <v>0</v>
      </c>
      <c r="BI351" s="212">
        <f>IF(N351="nulová",J351,0)</f>
        <v>0</v>
      </c>
      <c r="BJ351" s="18" t="s">
        <v>74</v>
      </c>
      <c r="BK351" s="212">
        <f>ROUND(I351*H351,2)</f>
        <v>0</v>
      </c>
      <c r="BL351" s="18" t="s">
        <v>120</v>
      </c>
      <c r="BM351" s="211" t="s">
        <v>521</v>
      </c>
    </row>
    <row r="352" s="2" customFormat="1">
      <c r="A352" s="39"/>
      <c r="B352" s="40"/>
      <c r="C352" s="41"/>
      <c r="D352" s="213" t="s">
        <v>122</v>
      </c>
      <c r="E352" s="41"/>
      <c r="F352" s="214" t="s">
        <v>522</v>
      </c>
      <c r="G352" s="41"/>
      <c r="H352" s="41"/>
      <c r="I352" s="215"/>
      <c r="J352" s="41"/>
      <c r="K352" s="41"/>
      <c r="L352" s="45"/>
      <c r="M352" s="216"/>
      <c r="N352" s="217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122</v>
      </c>
      <c r="AU352" s="18" t="s">
        <v>76</v>
      </c>
    </row>
    <row r="353" s="2" customFormat="1">
      <c r="A353" s="39"/>
      <c r="B353" s="40"/>
      <c r="C353" s="41"/>
      <c r="D353" s="218" t="s">
        <v>124</v>
      </c>
      <c r="E353" s="41"/>
      <c r="F353" s="219" t="s">
        <v>523</v>
      </c>
      <c r="G353" s="41"/>
      <c r="H353" s="41"/>
      <c r="I353" s="215"/>
      <c r="J353" s="41"/>
      <c r="K353" s="41"/>
      <c r="L353" s="45"/>
      <c r="M353" s="216"/>
      <c r="N353" s="217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124</v>
      </c>
      <c r="AU353" s="18" t="s">
        <v>76</v>
      </c>
    </row>
    <row r="354" s="2" customFormat="1" ht="16.5" customHeight="1">
      <c r="A354" s="39"/>
      <c r="B354" s="40"/>
      <c r="C354" s="199" t="s">
        <v>524</v>
      </c>
      <c r="D354" s="199" t="s">
        <v>116</v>
      </c>
      <c r="E354" s="200" t="s">
        <v>525</v>
      </c>
      <c r="F354" s="201" t="s">
        <v>526</v>
      </c>
      <c r="G354" s="202" t="s">
        <v>222</v>
      </c>
      <c r="H354" s="203">
        <v>181.02000000000001</v>
      </c>
      <c r="I354" s="204"/>
      <c r="J354" s="205">
        <f>ROUND(I354*H354,2)</f>
        <v>0</v>
      </c>
      <c r="K354" s="206"/>
      <c r="L354" s="45"/>
      <c r="M354" s="207" t="s">
        <v>19</v>
      </c>
      <c r="N354" s="208" t="s">
        <v>40</v>
      </c>
      <c r="O354" s="85"/>
      <c r="P354" s="209">
        <f>O354*H354</f>
        <v>0</v>
      </c>
      <c r="Q354" s="209">
        <v>0</v>
      </c>
      <c r="R354" s="209">
        <f>Q354*H354</f>
        <v>0</v>
      </c>
      <c r="S354" s="209">
        <v>0.01</v>
      </c>
      <c r="T354" s="210">
        <f>S354*H354</f>
        <v>1.8102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1" t="s">
        <v>120</v>
      </c>
      <c r="AT354" s="211" t="s">
        <v>116</v>
      </c>
      <c r="AU354" s="211" t="s">
        <v>76</v>
      </c>
      <c r="AY354" s="18" t="s">
        <v>114</v>
      </c>
      <c r="BE354" s="212">
        <f>IF(N354="základní",J354,0)</f>
        <v>0</v>
      </c>
      <c r="BF354" s="212">
        <f>IF(N354="snížená",J354,0)</f>
        <v>0</v>
      </c>
      <c r="BG354" s="212">
        <f>IF(N354="zákl. přenesená",J354,0)</f>
        <v>0</v>
      </c>
      <c r="BH354" s="212">
        <f>IF(N354="sníž. přenesená",J354,0)</f>
        <v>0</v>
      </c>
      <c r="BI354" s="212">
        <f>IF(N354="nulová",J354,0)</f>
        <v>0</v>
      </c>
      <c r="BJ354" s="18" t="s">
        <v>74</v>
      </c>
      <c r="BK354" s="212">
        <f>ROUND(I354*H354,2)</f>
        <v>0</v>
      </c>
      <c r="BL354" s="18" t="s">
        <v>120</v>
      </c>
      <c r="BM354" s="211" t="s">
        <v>527</v>
      </c>
    </row>
    <row r="355" s="2" customFormat="1">
      <c r="A355" s="39"/>
      <c r="B355" s="40"/>
      <c r="C355" s="41"/>
      <c r="D355" s="213" t="s">
        <v>122</v>
      </c>
      <c r="E355" s="41"/>
      <c r="F355" s="214" t="s">
        <v>528</v>
      </c>
      <c r="G355" s="41"/>
      <c r="H355" s="41"/>
      <c r="I355" s="215"/>
      <c r="J355" s="41"/>
      <c r="K355" s="41"/>
      <c r="L355" s="45"/>
      <c r="M355" s="216"/>
      <c r="N355" s="217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122</v>
      </c>
      <c r="AU355" s="18" t="s">
        <v>76</v>
      </c>
    </row>
    <row r="356" s="2" customFormat="1">
      <c r="A356" s="39"/>
      <c r="B356" s="40"/>
      <c r="C356" s="41"/>
      <c r="D356" s="218" t="s">
        <v>124</v>
      </c>
      <c r="E356" s="41"/>
      <c r="F356" s="219" t="s">
        <v>529</v>
      </c>
      <c r="G356" s="41"/>
      <c r="H356" s="41"/>
      <c r="I356" s="215"/>
      <c r="J356" s="41"/>
      <c r="K356" s="41"/>
      <c r="L356" s="45"/>
      <c r="M356" s="216"/>
      <c r="N356" s="217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124</v>
      </c>
      <c r="AU356" s="18" t="s">
        <v>76</v>
      </c>
    </row>
    <row r="357" s="14" customFormat="1">
      <c r="A357" s="14"/>
      <c r="B357" s="230"/>
      <c r="C357" s="231"/>
      <c r="D357" s="213" t="s">
        <v>145</v>
      </c>
      <c r="E357" s="232" t="s">
        <v>19</v>
      </c>
      <c r="F357" s="233" t="s">
        <v>530</v>
      </c>
      <c r="G357" s="231"/>
      <c r="H357" s="234">
        <v>181.02000000000001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0" t="s">
        <v>145</v>
      </c>
      <c r="AU357" s="240" t="s">
        <v>76</v>
      </c>
      <c r="AV357" s="14" t="s">
        <v>76</v>
      </c>
      <c r="AW357" s="14" t="s">
        <v>31</v>
      </c>
      <c r="AX357" s="14" t="s">
        <v>74</v>
      </c>
      <c r="AY357" s="240" t="s">
        <v>114</v>
      </c>
    </row>
    <row r="358" s="2" customFormat="1" ht="37.8" customHeight="1">
      <c r="A358" s="39"/>
      <c r="B358" s="40"/>
      <c r="C358" s="199" t="s">
        <v>531</v>
      </c>
      <c r="D358" s="199" t="s">
        <v>116</v>
      </c>
      <c r="E358" s="200" t="s">
        <v>532</v>
      </c>
      <c r="F358" s="201" t="s">
        <v>533</v>
      </c>
      <c r="G358" s="202" t="s">
        <v>222</v>
      </c>
      <c r="H358" s="203">
        <v>20</v>
      </c>
      <c r="I358" s="204"/>
      <c r="J358" s="205">
        <f>ROUND(I358*H358,2)</f>
        <v>0</v>
      </c>
      <c r="K358" s="206"/>
      <c r="L358" s="45"/>
      <c r="M358" s="207" t="s">
        <v>19</v>
      </c>
      <c r="N358" s="208" t="s">
        <v>40</v>
      </c>
      <c r="O358" s="85"/>
      <c r="P358" s="209">
        <f>O358*H358</f>
        <v>0</v>
      </c>
      <c r="Q358" s="209">
        <v>0</v>
      </c>
      <c r="R358" s="209">
        <f>Q358*H358</f>
        <v>0</v>
      </c>
      <c r="S358" s="209">
        <v>0</v>
      </c>
      <c r="T358" s="21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1" t="s">
        <v>120</v>
      </c>
      <c r="AT358" s="211" t="s">
        <v>116</v>
      </c>
      <c r="AU358" s="211" t="s">
        <v>76</v>
      </c>
      <c r="AY358" s="18" t="s">
        <v>114</v>
      </c>
      <c r="BE358" s="212">
        <f>IF(N358="základní",J358,0)</f>
        <v>0</v>
      </c>
      <c r="BF358" s="212">
        <f>IF(N358="snížená",J358,0)</f>
        <v>0</v>
      </c>
      <c r="BG358" s="212">
        <f>IF(N358="zákl. přenesená",J358,0)</f>
        <v>0</v>
      </c>
      <c r="BH358" s="212">
        <f>IF(N358="sníž. přenesená",J358,0)</f>
        <v>0</v>
      </c>
      <c r="BI358" s="212">
        <f>IF(N358="nulová",J358,0)</f>
        <v>0</v>
      </c>
      <c r="BJ358" s="18" t="s">
        <v>74</v>
      </c>
      <c r="BK358" s="212">
        <f>ROUND(I358*H358,2)</f>
        <v>0</v>
      </c>
      <c r="BL358" s="18" t="s">
        <v>120</v>
      </c>
      <c r="BM358" s="211" t="s">
        <v>534</v>
      </c>
    </row>
    <row r="359" s="2" customFormat="1">
      <c r="A359" s="39"/>
      <c r="B359" s="40"/>
      <c r="C359" s="41"/>
      <c r="D359" s="213" t="s">
        <v>122</v>
      </c>
      <c r="E359" s="41"/>
      <c r="F359" s="214" t="s">
        <v>535</v>
      </c>
      <c r="G359" s="41"/>
      <c r="H359" s="41"/>
      <c r="I359" s="215"/>
      <c r="J359" s="41"/>
      <c r="K359" s="41"/>
      <c r="L359" s="45"/>
      <c r="M359" s="216"/>
      <c r="N359" s="217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122</v>
      </c>
      <c r="AU359" s="18" t="s">
        <v>76</v>
      </c>
    </row>
    <row r="360" s="2" customFormat="1">
      <c r="A360" s="39"/>
      <c r="B360" s="40"/>
      <c r="C360" s="41"/>
      <c r="D360" s="218" t="s">
        <v>124</v>
      </c>
      <c r="E360" s="41"/>
      <c r="F360" s="219" t="s">
        <v>536</v>
      </c>
      <c r="G360" s="41"/>
      <c r="H360" s="41"/>
      <c r="I360" s="215"/>
      <c r="J360" s="41"/>
      <c r="K360" s="41"/>
      <c r="L360" s="45"/>
      <c r="M360" s="216"/>
      <c r="N360" s="217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124</v>
      </c>
      <c r="AU360" s="18" t="s">
        <v>76</v>
      </c>
    </row>
    <row r="361" s="2" customFormat="1" ht="37.8" customHeight="1">
      <c r="A361" s="39"/>
      <c r="B361" s="40"/>
      <c r="C361" s="199" t="s">
        <v>537</v>
      </c>
      <c r="D361" s="199" t="s">
        <v>116</v>
      </c>
      <c r="E361" s="200" t="s">
        <v>538</v>
      </c>
      <c r="F361" s="201" t="s">
        <v>539</v>
      </c>
      <c r="G361" s="202" t="s">
        <v>222</v>
      </c>
      <c r="H361" s="203">
        <v>600</v>
      </c>
      <c r="I361" s="204"/>
      <c r="J361" s="205">
        <f>ROUND(I361*H361,2)</f>
        <v>0</v>
      </c>
      <c r="K361" s="206"/>
      <c r="L361" s="45"/>
      <c r="M361" s="207" t="s">
        <v>19</v>
      </c>
      <c r="N361" s="208" t="s">
        <v>40</v>
      </c>
      <c r="O361" s="85"/>
      <c r="P361" s="209">
        <f>O361*H361</f>
        <v>0</v>
      </c>
      <c r="Q361" s="209">
        <v>0</v>
      </c>
      <c r="R361" s="209">
        <f>Q361*H361</f>
        <v>0</v>
      </c>
      <c r="S361" s="209">
        <v>0</v>
      </c>
      <c r="T361" s="21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1" t="s">
        <v>120</v>
      </c>
      <c r="AT361" s="211" t="s">
        <v>116</v>
      </c>
      <c r="AU361" s="211" t="s">
        <v>76</v>
      </c>
      <c r="AY361" s="18" t="s">
        <v>114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18" t="s">
        <v>74</v>
      </c>
      <c r="BK361" s="212">
        <f>ROUND(I361*H361,2)</f>
        <v>0</v>
      </c>
      <c r="BL361" s="18" t="s">
        <v>120</v>
      </c>
      <c r="BM361" s="211" t="s">
        <v>540</v>
      </c>
    </row>
    <row r="362" s="2" customFormat="1">
      <c r="A362" s="39"/>
      <c r="B362" s="40"/>
      <c r="C362" s="41"/>
      <c r="D362" s="213" t="s">
        <v>122</v>
      </c>
      <c r="E362" s="41"/>
      <c r="F362" s="214" t="s">
        <v>541</v>
      </c>
      <c r="G362" s="41"/>
      <c r="H362" s="41"/>
      <c r="I362" s="215"/>
      <c r="J362" s="41"/>
      <c r="K362" s="41"/>
      <c r="L362" s="45"/>
      <c r="M362" s="216"/>
      <c r="N362" s="217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122</v>
      </c>
      <c r="AU362" s="18" t="s">
        <v>76</v>
      </c>
    </row>
    <row r="363" s="2" customFormat="1">
      <c r="A363" s="39"/>
      <c r="B363" s="40"/>
      <c r="C363" s="41"/>
      <c r="D363" s="218" t="s">
        <v>124</v>
      </c>
      <c r="E363" s="41"/>
      <c r="F363" s="219" t="s">
        <v>542</v>
      </c>
      <c r="G363" s="41"/>
      <c r="H363" s="41"/>
      <c r="I363" s="215"/>
      <c r="J363" s="41"/>
      <c r="K363" s="41"/>
      <c r="L363" s="45"/>
      <c r="M363" s="216"/>
      <c r="N363" s="217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124</v>
      </c>
      <c r="AU363" s="18" t="s">
        <v>76</v>
      </c>
    </row>
    <row r="364" s="14" customFormat="1">
      <c r="A364" s="14"/>
      <c r="B364" s="230"/>
      <c r="C364" s="231"/>
      <c r="D364" s="213" t="s">
        <v>145</v>
      </c>
      <c r="E364" s="231"/>
      <c r="F364" s="233" t="s">
        <v>543</v>
      </c>
      <c r="G364" s="231"/>
      <c r="H364" s="234">
        <v>600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0" t="s">
        <v>145</v>
      </c>
      <c r="AU364" s="240" t="s">
        <v>76</v>
      </c>
      <c r="AV364" s="14" t="s">
        <v>76</v>
      </c>
      <c r="AW364" s="14" t="s">
        <v>4</v>
      </c>
      <c r="AX364" s="14" t="s">
        <v>74</v>
      </c>
      <c r="AY364" s="240" t="s">
        <v>114</v>
      </c>
    </row>
    <row r="365" s="2" customFormat="1" ht="37.8" customHeight="1">
      <c r="A365" s="39"/>
      <c r="B365" s="40"/>
      <c r="C365" s="199" t="s">
        <v>544</v>
      </c>
      <c r="D365" s="199" t="s">
        <v>116</v>
      </c>
      <c r="E365" s="200" t="s">
        <v>545</v>
      </c>
      <c r="F365" s="201" t="s">
        <v>546</v>
      </c>
      <c r="G365" s="202" t="s">
        <v>222</v>
      </c>
      <c r="H365" s="203">
        <v>20</v>
      </c>
      <c r="I365" s="204"/>
      <c r="J365" s="205">
        <f>ROUND(I365*H365,2)</f>
        <v>0</v>
      </c>
      <c r="K365" s="206"/>
      <c r="L365" s="45"/>
      <c r="M365" s="207" t="s">
        <v>19</v>
      </c>
      <c r="N365" s="208" t="s">
        <v>40</v>
      </c>
      <c r="O365" s="85"/>
      <c r="P365" s="209">
        <f>O365*H365</f>
        <v>0</v>
      </c>
      <c r="Q365" s="209">
        <v>0</v>
      </c>
      <c r="R365" s="209">
        <f>Q365*H365</f>
        <v>0</v>
      </c>
      <c r="S365" s="209">
        <v>0</v>
      </c>
      <c r="T365" s="21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1" t="s">
        <v>120</v>
      </c>
      <c r="AT365" s="211" t="s">
        <v>116</v>
      </c>
      <c r="AU365" s="211" t="s">
        <v>76</v>
      </c>
      <c r="AY365" s="18" t="s">
        <v>114</v>
      </c>
      <c r="BE365" s="212">
        <f>IF(N365="základní",J365,0)</f>
        <v>0</v>
      </c>
      <c r="BF365" s="212">
        <f>IF(N365="snížená",J365,0)</f>
        <v>0</v>
      </c>
      <c r="BG365" s="212">
        <f>IF(N365="zákl. přenesená",J365,0)</f>
        <v>0</v>
      </c>
      <c r="BH365" s="212">
        <f>IF(N365="sníž. přenesená",J365,0)</f>
        <v>0</v>
      </c>
      <c r="BI365" s="212">
        <f>IF(N365="nulová",J365,0)</f>
        <v>0</v>
      </c>
      <c r="BJ365" s="18" t="s">
        <v>74</v>
      </c>
      <c r="BK365" s="212">
        <f>ROUND(I365*H365,2)</f>
        <v>0</v>
      </c>
      <c r="BL365" s="18" t="s">
        <v>120</v>
      </c>
      <c r="BM365" s="211" t="s">
        <v>547</v>
      </c>
    </row>
    <row r="366" s="2" customFormat="1">
      <c r="A366" s="39"/>
      <c r="B366" s="40"/>
      <c r="C366" s="41"/>
      <c r="D366" s="213" t="s">
        <v>122</v>
      </c>
      <c r="E366" s="41"/>
      <c r="F366" s="214" t="s">
        <v>548</v>
      </c>
      <c r="G366" s="41"/>
      <c r="H366" s="41"/>
      <c r="I366" s="215"/>
      <c r="J366" s="41"/>
      <c r="K366" s="41"/>
      <c r="L366" s="45"/>
      <c r="M366" s="216"/>
      <c r="N366" s="217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122</v>
      </c>
      <c r="AU366" s="18" t="s">
        <v>76</v>
      </c>
    </row>
    <row r="367" s="2" customFormat="1">
      <c r="A367" s="39"/>
      <c r="B367" s="40"/>
      <c r="C367" s="41"/>
      <c r="D367" s="218" t="s">
        <v>124</v>
      </c>
      <c r="E367" s="41"/>
      <c r="F367" s="219" t="s">
        <v>549</v>
      </c>
      <c r="G367" s="41"/>
      <c r="H367" s="41"/>
      <c r="I367" s="215"/>
      <c r="J367" s="41"/>
      <c r="K367" s="41"/>
      <c r="L367" s="45"/>
      <c r="M367" s="216"/>
      <c r="N367" s="217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124</v>
      </c>
      <c r="AU367" s="18" t="s">
        <v>76</v>
      </c>
    </row>
    <row r="368" s="2" customFormat="1" ht="24.15" customHeight="1">
      <c r="A368" s="39"/>
      <c r="B368" s="40"/>
      <c r="C368" s="199" t="s">
        <v>550</v>
      </c>
      <c r="D368" s="199" t="s">
        <v>116</v>
      </c>
      <c r="E368" s="200" t="s">
        <v>551</v>
      </c>
      <c r="F368" s="201" t="s">
        <v>552</v>
      </c>
      <c r="G368" s="202" t="s">
        <v>141</v>
      </c>
      <c r="H368" s="203">
        <v>6.5940000000000003</v>
      </c>
      <c r="I368" s="204"/>
      <c r="J368" s="205">
        <f>ROUND(I368*H368,2)</f>
        <v>0</v>
      </c>
      <c r="K368" s="206"/>
      <c r="L368" s="45"/>
      <c r="M368" s="207" t="s">
        <v>19</v>
      </c>
      <c r="N368" s="208" t="s">
        <v>40</v>
      </c>
      <c r="O368" s="85"/>
      <c r="P368" s="209">
        <f>O368*H368</f>
        <v>0</v>
      </c>
      <c r="Q368" s="209">
        <v>0</v>
      </c>
      <c r="R368" s="209">
        <f>Q368*H368</f>
        <v>0</v>
      </c>
      <c r="S368" s="209">
        <v>2.5</v>
      </c>
      <c r="T368" s="210">
        <f>S368*H368</f>
        <v>16.484999999999999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1" t="s">
        <v>120</v>
      </c>
      <c r="AT368" s="211" t="s">
        <v>116</v>
      </c>
      <c r="AU368" s="211" t="s">
        <v>76</v>
      </c>
      <c r="AY368" s="18" t="s">
        <v>114</v>
      </c>
      <c r="BE368" s="212">
        <f>IF(N368="základní",J368,0)</f>
        <v>0</v>
      </c>
      <c r="BF368" s="212">
        <f>IF(N368="snížená",J368,0)</f>
        <v>0</v>
      </c>
      <c r="BG368" s="212">
        <f>IF(N368="zákl. přenesená",J368,0)</f>
        <v>0</v>
      </c>
      <c r="BH368" s="212">
        <f>IF(N368="sníž. přenesená",J368,0)</f>
        <v>0</v>
      </c>
      <c r="BI368" s="212">
        <f>IF(N368="nulová",J368,0)</f>
        <v>0</v>
      </c>
      <c r="BJ368" s="18" t="s">
        <v>74</v>
      </c>
      <c r="BK368" s="212">
        <f>ROUND(I368*H368,2)</f>
        <v>0</v>
      </c>
      <c r="BL368" s="18" t="s">
        <v>120</v>
      </c>
      <c r="BM368" s="211" t="s">
        <v>553</v>
      </c>
    </row>
    <row r="369" s="2" customFormat="1">
      <c r="A369" s="39"/>
      <c r="B369" s="40"/>
      <c r="C369" s="41"/>
      <c r="D369" s="213" t="s">
        <v>122</v>
      </c>
      <c r="E369" s="41"/>
      <c r="F369" s="214" t="s">
        <v>554</v>
      </c>
      <c r="G369" s="41"/>
      <c r="H369" s="41"/>
      <c r="I369" s="215"/>
      <c r="J369" s="41"/>
      <c r="K369" s="41"/>
      <c r="L369" s="45"/>
      <c r="M369" s="216"/>
      <c r="N369" s="217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122</v>
      </c>
      <c r="AU369" s="18" t="s">
        <v>76</v>
      </c>
    </row>
    <row r="370" s="2" customFormat="1">
      <c r="A370" s="39"/>
      <c r="B370" s="40"/>
      <c r="C370" s="41"/>
      <c r="D370" s="218" t="s">
        <v>124</v>
      </c>
      <c r="E370" s="41"/>
      <c r="F370" s="219" t="s">
        <v>555</v>
      </c>
      <c r="G370" s="41"/>
      <c r="H370" s="41"/>
      <c r="I370" s="215"/>
      <c r="J370" s="41"/>
      <c r="K370" s="41"/>
      <c r="L370" s="45"/>
      <c r="M370" s="216"/>
      <c r="N370" s="217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124</v>
      </c>
      <c r="AU370" s="18" t="s">
        <v>76</v>
      </c>
    </row>
    <row r="371" s="13" customFormat="1">
      <c r="A371" s="13"/>
      <c r="B371" s="220"/>
      <c r="C371" s="221"/>
      <c r="D371" s="213" t="s">
        <v>145</v>
      </c>
      <c r="E371" s="222" t="s">
        <v>19</v>
      </c>
      <c r="F371" s="223" t="s">
        <v>556</v>
      </c>
      <c r="G371" s="221"/>
      <c r="H371" s="222" t="s">
        <v>19</v>
      </c>
      <c r="I371" s="224"/>
      <c r="J371" s="221"/>
      <c r="K371" s="221"/>
      <c r="L371" s="225"/>
      <c r="M371" s="226"/>
      <c r="N371" s="227"/>
      <c r="O371" s="227"/>
      <c r="P371" s="227"/>
      <c r="Q371" s="227"/>
      <c r="R371" s="227"/>
      <c r="S371" s="227"/>
      <c r="T371" s="22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9" t="s">
        <v>145</v>
      </c>
      <c r="AU371" s="229" t="s">
        <v>76</v>
      </c>
      <c r="AV371" s="13" t="s">
        <v>74</v>
      </c>
      <c r="AW371" s="13" t="s">
        <v>31</v>
      </c>
      <c r="AX371" s="13" t="s">
        <v>69</v>
      </c>
      <c r="AY371" s="229" t="s">
        <v>114</v>
      </c>
    </row>
    <row r="372" s="14" customFormat="1">
      <c r="A372" s="14"/>
      <c r="B372" s="230"/>
      <c r="C372" s="231"/>
      <c r="D372" s="213" t="s">
        <v>145</v>
      </c>
      <c r="E372" s="232" t="s">
        <v>19</v>
      </c>
      <c r="F372" s="233" t="s">
        <v>557</v>
      </c>
      <c r="G372" s="231"/>
      <c r="H372" s="234">
        <v>6.5940000000000003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0" t="s">
        <v>145</v>
      </c>
      <c r="AU372" s="240" t="s">
        <v>76</v>
      </c>
      <c r="AV372" s="14" t="s">
        <v>76</v>
      </c>
      <c r="AW372" s="14" t="s">
        <v>31</v>
      </c>
      <c r="AX372" s="14" t="s">
        <v>74</v>
      </c>
      <c r="AY372" s="240" t="s">
        <v>114</v>
      </c>
    </row>
    <row r="373" s="2" customFormat="1" ht="16.5" customHeight="1">
      <c r="A373" s="39"/>
      <c r="B373" s="40"/>
      <c r="C373" s="199" t="s">
        <v>558</v>
      </c>
      <c r="D373" s="199" t="s">
        <v>116</v>
      </c>
      <c r="E373" s="200" t="s">
        <v>559</v>
      </c>
      <c r="F373" s="201" t="s">
        <v>560</v>
      </c>
      <c r="G373" s="202" t="s">
        <v>119</v>
      </c>
      <c r="H373" s="203">
        <v>12.550000000000001</v>
      </c>
      <c r="I373" s="204"/>
      <c r="J373" s="205">
        <f>ROUND(I373*H373,2)</f>
        <v>0</v>
      </c>
      <c r="K373" s="206"/>
      <c r="L373" s="45"/>
      <c r="M373" s="207" t="s">
        <v>19</v>
      </c>
      <c r="N373" s="208" t="s">
        <v>40</v>
      </c>
      <c r="O373" s="85"/>
      <c r="P373" s="209">
        <f>O373*H373</f>
        <v>0</v>
      </c>
      <c r="Q373" s="209">
        <v>0</v>
      </c>
      <c r="R373" s="209">
        <f>Q373*H373</f>
        <v>0</v>
      </c>
      <c r="S373" s="209">
        <v>0.058000000000000003</v>
      </c>
      <c r="T373" s="210">
        <f>S373*H373</f>
        <v>0.7279000000000001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1" t="s">
        <v>120</v>
      </c>
      <c r="AT373" s="211" t="s">
        <v>116</v>
      </c>
      <c r="AU373" s="211" t="s">
        <v>76</v>
      </c>
      <c r="AY373" s="18" t="s">
        <v>114</v>
      </c>
      <c r="BE373" s="212">
        <f>IF(N373="základní",J373,0)</f>
        <v>0</v>
      </c>
      <c r="BF373" s="212">
        <f>IF(N373="snížená",J373,0)</f>
        <v>0</v>
      </c>
      <c r="BG373" s="212">
        <f>IF(N373="zákl. přenesená",J373,0)</f>
        <v>0</v>
      </c>
      <c r="BH373" s="212">
        <f>IF(N373="sníž. přenesená",J373,0)</f>
        <v>0</v>
      </c>
      <c r="BI373" s="212">
        <f>IF(N373="nulová",J373,0)</f>
        <v>0</v>
      </c>
      <c r="BJ373" s="18" t="s">
        <v>74</v>
      </c>
      <c r="BK373" s="212">
        <f>ROUND(I373*H373,2)</f>
        <v>0</v>
      </c>
      <c r="BL373" s="18" t="s">
        <v>120</v>
      </c>
      <c r="BM373" s="211" t="s">
        <v>561</v>
      </c>
    </row>
    <row r="374" s="2" customFormat="1">
      <c r="A374" s="39"/>
      <c r="B374" s="40"/>
      <c r="C374" s="41"/>
      <c r="D374" s="213" t="s">
        <v>122</v>
      </c>
      <c r="E374" s="41"/>
      <c r="F374" s="214" t="s">
        <v>562</v>
      </c>
      <c r="G374" s="41"/>
      <c r="H374" s="41"/>
      <c r="I374" s="215"/>
      <c r="J374" s="41"/>
      <c r="K374" s="41"/>
      <c r="L374" s="45"/>
      <c r="M374" s="216"/>
      <c r="N374" s="217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122</v>
      </c>
      <c r="AU374" s="18" t="s">
        <v>76</v>
      </c>
    </row>
    <row r="375" s="2" customFormat="1">
      <c r="A375" s="39"/>
      <c r="B375" s="40"/>
      <c r="C375" s="41"/>
      <c r="D375" s="218" t="s">
        <v>124</v>
      </c>
      <c r="E375" s="41"/>
      <c r="F375" s="219" t="s">
        <v>563</v>
      </c>
      <c r="G375" s="41"/>
      <c r="H375" s="41"/>
      <c r="I375" s="215"/>
      <c r="J375" s="41"/>
      <c r="K375" s="41"/>
      <c r="L375" s="45"/>
      <c r="M375" s="216"/>
      <c r="N375" s="217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124</v>
      </c>
      <c r="AU375" s="18" t="s">
        <v>76</v>
      </c>
    </row>
    <row r="376" s="14" customFormat="1">
      <c r="A376" s="14"/>
      <c r="B376" s="230"/>
      <c r="C376" s="231"/>
      <c r="D376" s="213" t="s">
        <v>145</v>
      </c>
      <c r="E376" s="232" t="s">
        <v>19</v>
      </c>
      <c r="F376" s="233" t="s">
        <v>564</v>
      </c>
      <c r="G376" s="231"/>
      <c r="H376" s="234">
        <v>12.550000000000001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0" t="s">
        <v>145</v>
      </c>
      <c r="AU376" s="240" t="s">
        <v>76</v>
      </c>
      <c r="AV376" s="14" t="s">
        <v>76</v>
      </c>
      <c r="AW376" s="14" t="s">
        <v>31</v>
      </c>
      <c r="AX376" s="14" t="s">
        <v>74</v>
      </c>
      <c r="AY376" s="240" t="s">
        <v>114</v>
      </c>
    </row>
    <row r="377" s="2" customFormat="1" ht="33" customHeight="1">
      <c r="A377" s="39"/>
      <c r="B377" s="40"/>
      <c r="C377" s="199" t="s">
        <v>565</v>
      </c>
      <c r="D377" s="199" t="s">
        <v>116</v>
      </c>
      <c r="E377" s="200" t="s">
        <v>566</v>
      </c>
      <c r="F377" s="201" t="s">
        <v>567</v>
      </c>
      <c r="G377" s="202" t="s">
        <v>222</v>
      </c>
      <c r="H377" s="203">
        <v>5.5800000000000001</v>
      </c>
      <c r="I377" s="204"/>
      <c r="J377" s="205">
        <f>ROUND(I377*H377,2)</f>
        <v>0</v>
      </c>
      <c r="K377" s="206"/>
      <c r="L377" s="45"/>
      <c r="M377" s="207" t="s">
        <v>19</v>
      </c>
      <c r="N377" s="208" t="s">
        <v>40</v>
      </c>
      <c r="O377" s="85"/>
      <c r="P377" s="209">
        <f>O377*H377</f>
        <v>0</v>
      </c>
      <c r="Q377" s="209">
        <v>0</v>
      </c>
      <c r="R377" s="209">
        <f>Q377*H377</f>
        <v>0</v>
      </c>
      <c r="S377" s="209">
        <v>0.070000000000000007</v>
      </c>
      <c r="T377" s="210">
        <f>S377*H377</f>
        <v>0.39060000000000006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1" t="s">
        <v>120</v>
      </c>
      <c r="AT377" s="211" t="s">
        <v>116</v>
      </c>
      <c r="AU377" s="211" t="s">
        <v>76</v>
      </c>
      <c r="AY377" s="18" t="s">
        <v>114</v>
      </c>
      <c r="BE377" s="212">
        <f>IF(N377="základní",J377,0)</f>
        <v>0</v>
      </c>
      <c r="BF377" s="212">
        <f>IF(N377="snížená",J377,0)</f>
        <v>0</v>
      </c>
      <c r="BG377" s="212">
        <f>IF(N377="zákl. přenesená",J377,0)</f>
        <v>0</v>
      </c>
      <c r="BH377" s="212">
        <f>IF(N377="sníž. přenesená",J377,0)</f>
        <v>0</v>
      </c>
      <c r="BI377" s="212">
        <f>IF(N377="nulová",J377,0)</f>
        <v>0</v>
      </c>
      <c r="BJ377" s="18" t="s">
        <v>74</v>
      </c>
      <c r="BK377" s="212">
        <f>ROUND(I377*H377,2)</f>
        <v>0</v>
      </c>
      <c r="BL377" s="18" t="s">
        <v>120</v>
      </c>
      <c r="BM377" s="211" t="s">
        <v>568</v>
      </c>
    </row>
    <row r="378" s="2" customFormat="1">
      <c r="A378" s="39"/>
      <c r="B378" s="40"/>
      <c r="C378" s="41"/>
      <c r="D378" s="213" t="s">
        <v>122</v>
      </c>
      <c r="E378" s="41"/>
      <c r="F378" s="214" t="s">
        <v>569</v>
      </c>
      <c r="G378" s="41"/>
      <c r="H378" s="41"/>
      <c r="I378" s="215"/>
      <c r="J378" s="41"/>
      <c r="K378" s="41"/>
      <c r="L378" s="45"/>
      <c r="M378" s="216"/>
      <c r="N378" s="217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122</v>
      </c>
      <c r="AU378" s="18" t="s">
        <v>76</v>
      </c>
    </row>
    <row r="379" s="2" customFormat="1">
      <c r="A379" s="39"/>
      <c r="B379" s="40"/>
      <c r="C379" s="41"/>
      <c r="D379" s="218" t="s">
        <v>124</v>
      </c>
      <c r="E379" s="41"/>
      <c r="F379" s="219" t="s">
        <v>570</v>
      </c>
      <c r="G379" s="41"/>
      <c r="H379" s="41"/>
      <c r="I379" s="215"/>
      <c r="J379" s="41"/>
      <c r="K379" s="41"/>
      <c r="L379" s="45"/>
      <c r="M379" s="216"/>
      <c r="N379" s="217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124</v>
      </c>
      <c r="AU379" s="18" t="s">
        <v>76</v>
      </c>
    </row>
    <row r="380" s="13" customFormat="1">
      <c r="A380" s="13"/>
      <c r="B380" s="220"/>
      <c r="C380" s="221"/>
      <c r="D380" s="213" t="s">
        <v>145</v>
      </c>
      <c r="E380" s="222" t="s">
        <v>19</v>
      </c>
      <c r="F380" s="223" t="s">
        <v>443</v>
      </c>
      <c r="G380" s="221"/>
      <c r="H380" s="222" t="s">
        <v>19</v>
      </c>
      <c r="I380" s="224"/>
      <c r="J380" s="221"/>
      <c r="K380" s="221"/>
      <c r="L380" s="225"/>
      <c r="M380" s="226"/>
      <c r="N380" s="227"/>
      <c r="O380" s="227"/>
      <c r="P380" s="227"/>
      <c r="Q380" s="227"/>
      <c r="R380" s="227"/>
      <c r="S380" s="227"/>
      <c r="T380" s="22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29" t="s">
        <v>145</v>
      </c>
      <c r="AU380" s="229" t="s">
        <v>76</v>
      </c>
      <c r="AV380" s="13" t="s">
        <v>74</v>
      </c>
      <c r="AW380" s="13" t="s">
        <v>31</v>
      </c>
      <c r="AX380" s="13" t="s">
        <v>69</v>
      </c>
      <c r="AY380" s="229" t="s">
        <v>114</v>
      </c>
    </row>
    <row r="381" s="14" customFormat="1">
      <c r="A381" s="14"/>
      <c r="B381" s="230"/>
      <c r="C381" s="231"/>
      <c r="D381" s="213" t="s">
        <v>145</v>
      </c>
      <c r="E381" s="232" t="s">
        <v>19</v>
      </c>
      <c r="F381" s="233" t="s">
        <v>444</v>
      </c>
      <c r="G381" s="231"/>
      <c r="H381" s="234">
        <v>2.9399999999999999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0" t="s">
        <v>145</v>
      </c>
      <c r="AU381" s="240" t="s">
        <v>76</v>
      </c>
      <c r="AV381" s="14" t="s">
        <v>76</v>
      </c>
      <c r="AW381" s="14" t="s">
        <v>31</v>
      </c>
      <c r="AX381" s="14" t="s">
        <v>69</v>
      </c>
      <c r="AY381" s="240" t="s">
        <v>114</v>
      </c>
    </row>
    <row r="382" s="13" customFormat="1">
      <c r="A382" s="13"/>
      <c r="B382" s="220"/>
      <c r="C382" s="221"/>
      <c r="D382" s="213" t="s">
        <v>145</v>
      </c>
      <c r="E382" s="222" t="s">
        <v>19</v>
      </c>
      <c r="F382" s="223" t="s">
        <v>445</v>
      </c>
      <c r="G382" s="221"/>
      <c r="H382" s="222" t="s">
        <v>19</v>
      </c>
      <c r="I382" s="224"/>
      <c r="J382" s="221"/>
      <c r="K382" s="221"/>
      <c r="L382" s="225"/>
      <c r="M382" s="226"/>
      <c r="N382" s="227"/>
      <c r="O382" s="227"/>
      <c r="P382" s="227"/>
      <c r="Q382" s="227"/>
      <c r="R382" s="227"/>
      <c r="S382" s="227"/>
      <c r="T382" s="22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29" t="s">
        <v>145</v>
      </c>
      <c r="AU382" s="229" t="s">
        <v>76</v>
      </c>
      <c r="AV382" s="13" t="s">
        <v>74</v>
      </c>
      <c r="AW382" s="13" t="s">
        <v>31</v>
      </c>
      <c r="AX382" s="13" t="s">
        <v>69</v>
      </c>
      <c r="AY382" s="229" t="s">
        <v>114</v>
      </c>
    </row>
    <row r="383" s="14" customFormat="1">
      <c r="A383" s="14"/>
      <c r="B383" s="230"/>
      <c r="C383" s="231"/>
      <c r="D383" s="213" t="s">
        <v>145</v>
      </c>
      <c r="E383" s="232" t="s">
        <v>19</v>
      </c>
      <c r="F383" s="233" t="s">
        <v>446</v>
      </c>
      <c r="G383" s="231"/>
      <c r="H383" s="234">
        <v>1.26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145</v>
      </c>
      <c r="AU383" s="240" t="s">
        <v>76</v>
      </c>
      <c r="AV383" s="14" t="s">
        <v>76</v>
      </c>
      <c r="AW383" s="14" t="s">
        <v>31</v>
      </c>
      <c r="AX383" s="14" t="s">
        <v>69</v>
      </c>
      <c r="AY383" s="240" t="s">
        <v>114</v>
      </c>
    </row>
    <row r="384" s="14" customFormat="1">
      <c r="A384" s="14"/>
      <c r="B384" s="230"/>
      <c r="C384" s="231"/>
      <c r="D384" s="213" t="s">
        <v>145</v>
      </c>
      <c r="E384" s="232" t="s">
        <v>19</v>
      </c>
      <c r="F384" s="233" t="s">
        <v>447</v>
      </c>
      <c r="G384" s="231"/>
      <c r="H384" s="234">
        <v>1.3799999999999999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0" t="s">
        <v>145</v>
      </c>
      <c r="AU384" s="240" t="s">
        <v>76</v>
      </c>
      <c r="AV384" s="14" t="s">
        <v>76</v>
      </c>
      <c r="AW384" s="14" t="s">
        <v>31</v>
      </c>
      <c r="AX384" s="14" t="s">
        <v>69</v>
      </c>
      <c r="AY384" s="240" t="s">
        <v>114</v>
      </c>
    </row>
    <row r="385" s="15" customFormat="1">
      <c r="A385" s="15"/>
      <c r="B385" s="241"/>
      <c r="C385" s="242"/>
      <c r="D385" s="213" t="s">
        <v>145</v>
      </c>
      <c r="E385" s="243" t="s">
        <v>19</v>
      </c>
      <c r="F385" s="244" t="s">
        <v>150</v>
      </c>
      <c r="G385" s="242"/>
      <c r="H385" s="245">
        <v>5.5800000000000001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1" t="s">
        <v>145</v>
      </c>
      <c r="AU385" s="251" t="s">
        <v>76</v>
      </c>
      <c r="AV385" s="15" t="s">
        <v>120</v>
      </c>
      <c r="AW385" s="15" t="s">
        <v>31</v>
      </c>
      <c r="AX385" s="15" t="s">
        <v>74</v>
      </c>
      <c r="AY385" s="251" t="s">
        <v>114</v>
      </c>
    </row>
    <row r="386" s="12" customFormat="1" ht="22.8" customHeight="1">
      <c r="A386" s="12"/>
      <c r="B386" s="183"/>
      <c r="C386" s="184"/>
      <c r="D386" s="185" t="s">
        <v>68</v>
      </c>
      <c r="E386" s="197" t="s">
        <v>571</v>
      </c>
      <c r="F386" s="197" t="s">
        <v>572</v>
      </c>
      <c r="G386" s="184"/>
      <c r="H386" s="184"/>
      <c r="I386" s="187"/>
      <c r="J386" s="198">
        <f>BK386</f>
        <v>0</v>
      </c>
      <c r="K386" s="184"/>
      <c r="L386" s="189"/>
      <c r="M386" s="190"/>
      <c r="N386" s="191"/>
      <c r="O386" s="191"/>
      <c r="P386" s="192">
        <f>SUM(P387:P406)</f>
        <v>0</v>
      </c>
      <c r="Q386" s="191"/>
      <c r="R386" s="192">
        <f>SUM(R387:R406)</f>
        <v>0</v>
      </c>
      <c r="S386" s="191"/>
      <c r="T386" s="193">
        <f>SUM(T387:T406)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94" t="s">
        <v>74</v>
      </c>
      <c r="AT386" s="195" t="s">
        <v>68</v>
      </c>
      <c r="AU386" s="195" t="s">
        <v>74</v>
      </c>
      <c r="AY386" s="194" t="s">
        <v>114</v>
      </c>
      <c r="BK386" s="196">
        <f>SUM(BK387:BK406)</f>
        <v>0</v>
      </c>
    </row>
    <row r="387" s="2" customFormat="1" ht="21.75" customHeight="1">
      <c r="A387" s="39"/>
      <c r="B387" s="40"/>
      <c r="C387" s="199" t="s">
        <v>573</v>
      </c>
      <c r="D387" s="199" t="s">
        <v>116</v>
      </c>
      <c r="E387" s="200" t="s">
        <v>574</v>
      </c>
      <c r="F387" s="201" t="s">
        <v>575</v>
      </c>
      <c r="G387" s="202" t="s">
        <v>214</v>
      </c>
      <c r="H387" s="203">
        <v>45.279000000000003</v>
      </c>
      <c r="I387" s="204"/>
      <c r="J387" s="205">
        <f>ROUND(I387*H387,2)</f>
        <v>0</v>
      </c>
      <c r="K387" s="206"/>
      <c r="L387" s="45"/>
      <c r="M387" s="207" t="s">
        <v>19</v>
      </c>
      <c r="N387" s="208" t="s">
        <v>40</v>
      </c>
      <c r="O387" s="85"/>
      <c r="P387" s="209">
        <f>O387*H387</f>
        <v>0</v>
      </c>
      <c r="Q387" s="209">
        <v>0</v>
      </c>
      <c r="R387" s="209">
        <f>Q387*H387</f>
        <v>0</v>
      </c>
      <c r="S387" s="209">
        <v>0</v>
      </c>
      <c r="T387" s="21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1" t="s">
        <v>120</v>
      </c>
      <c r="AT387" s="211" t="s">
        <v>116</v>
      </c>
      <c r="AU387" s="211" t="s">
        <v>76</v>
      </c>
      <c r="AY387" s="18" t="s">
        <v>114</v>
      </c>
      <c r="BE387" s="212">
        <f>IF(N387="základní",J387,0)</f>
        <v>0</v>
      </c>
      <c r="BF387" s="212">
        <f>IF(N387="snížená",J387,0)</f>
        <v>0</v>
      </c>
      <c r="BG387" s="212">
        <f>IF(N387="zákl. přenesená",J387,0)</f>
        <v>0</v>
      </c>
      <c r="BH387" s="212">
        <f>IF(N387="sníž. přenesená",J387,0)</f>
        <v>0</v>
      </c>
      <c r="BI387" s="212">
        <f>IF(N387="nulová",J387,0)</f>
        <v>0</v>
      </c>
      <c r="BJ387" s="18" t="s">
        <v>74</v>
      </c>
      <c r="BK387" s="212">
        <f>ROUND(I387*H387,2)</f>
        <v>0</v>
      </c>
      <c r="BL387" s="18" t="s">
        <v>120</v>
      </c>
      <c r="BM387" s="211" t="s">
        <v>576</v>
      </c>
    </row>
    <row r="388" s="2" customFormat="1">
      <c r="A388" s="39"/>
      <c r="B388" s="40"/>
      <c r="C388" s="41"/>
      <c r="D388" s="213" t="s">
        <v>122</v>
      </c>
      <c r="E388" s="41"/>
      <c r="F388" s="214" t="s">
        <v>577</v>
      </c>
      <c r="G388" s="41"/>
      <c r="H388" s="41"/>
      <c r="I388" s="215"/>
      <c r="J388" s="41"/>
      <c r="K388" s="41"/>
      <c r="L388" s="45"/>
      <c r="M388" s="216"/>
      <c r="N388" s="217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122</v>
      </c>
      <c r="AU388" s="18" t="s">
        <v>76</v>
      </c>
    </row>
    <row r="389" s="2" customFormat="1">
      <c r="A389" s="39"/>
      <c r="B389" s="40"/>
      <c r="C389" s="41"/>
      <c r="D389" s="218" t="s">
        <v>124</v>
      </c>
      <c r="E389" s="41"/>
      <c r="F389" s="219" t="s">
        <v>578</v>
      </c>
      <c r="G389" s="41"/>
      <c r="H389" s="41"/>
      <c r="I389" s="215"/>
      <c r="J389" s="41"/>
      <c r="K389" s="41"/>
      <c r="L389" s="45"/>
      <c r="M389" s="216"/>
      <c r="N389" s="217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124</v>
      </c>
      <c r="AU389" s="18" t="s">
        <v>76</v>
      </c>
    </row>
    <row r="390" s="2" customFormat="1" ht="21.75" customHeight="1">
      <c r="A390" s="39"/>
      <c r="B390" s="40"/>
      <c r="C390" s="199" t="s">
        <v>579</v>
      </c>
      <c r="D390" s="199" t="s">
        <v>116</v>
      </c>
      <c r="E390" s="200" t="s">
        <v>574</v>
      </c>
      <c r="F390" s="201" t="s">
        <v>575</v>
      </c>
      <c r="G390" s="202" t="s">
        <v>214</v>
      </c>
      <c r="H390" s="203">
        <v>13.878</v>
      </c>
      <c r="I390" s="204"/>
      <c r="J390" s="205">
        <f>ROUND(I390*H390,2)</f>
        <v>0</v>
      </c>
      <c r="K390" s="206"/>
      <c r="L390" s="45"/>
      <c r="M390" s="207" t="s">
        <v>19</v>
      </c>
      <c r="N390" s="208" t="s">
        <v>40</v>
      </c>
      <c r="O390" s="85"/>
      <c r="P390" s="209">
        <f>O390*H390</f>
        <v>0</v>
      </c>
      <c r="Q390" s="209">
        <v>0</v>
      </c>
      <c r="R390" s="209">
        <f>Q390*H390</f>
        <v>0</v>
      </c>
      <c r="S390" s="209">
        <v>0</v>
      </c>
      <c r="T390" s="21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1" t="s">
        <v>120</v>
      </c>
      <c r="AT390" s="211" t="s">
        <v>116</v>
      </c>
      <c r="AU390" s="211" t="s">
        <v>76</v>
      </c>
      <c r="AY390" s="18" t="s">
        <v>114</v>
      </c>
      <c r="BE390" s="212">
        <f>IF(N390="základní",J390,0)</f>
        <v>0</v>
      </c>
      <c r="BF390" s="212">
        <f>IF(N390="snížená",J390,0)</f>
        <v>0</v>
      </c>
      <c r="BG390" s="212">
        <f>IF(N390="zákl. přenesená",J390,0)</f>
        <v>0</v>
      </c>
      <c r="BH390" s="212">
        <f>IF(N390="sníž. přenesená",J390,0)</f>
        <v>0</v>
      </c>
      <c r="BI390" s="212">
        <f>IF(N390="nulová",J390,0)</f>
        <v>0</v>
      </c>
      <c r="BJ390" s="18" t="s">
        <v>74</v>
      </c>
      <c r="BK390" s="212">
        <f>ROUND(I390*H390,2)</f>
        <v>0</v>
      </c>
      <c r="BL390" s="18" t="s">
        <v>120</v>
      </c>
      <c r="BM390" s="211" t="s">
        <v>580</v>
      </c>
    </row>
    <row r="391" s="2" customFormat="1">
      <c r="A391" s="39"/>
      <c r="B391" s="40"/>
      <c r="C391" s="41"/>
      <c r="D391" s="213" t="s">
        <v>122</v>
      </c>
      <c r="E391" s="41"/>
      <c r="F391" s="214" t="s">
        <v>577</v>
      </c>
      <c r="G391" s="41"/>
      <c r="H391" s="41"/>
      <c r="I391" s="215"/>
      <c r="J391" s="41"/>
      <c r="K391" s="41"/>
      <c r="L391" s="45"/>
      <c r="M391" s="216"/>
      <c r="N391" s="217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122</v>
      </c>
      <c r="AU391" s="18" t="s">
        <v>76</v>
      </c>
    </row>
    <row r="392" s="2" customFormat="1">
      <c r="A392" s="39"/>
      <c r="B392" s="40"/>
      <c r="C392" s="41"/>
      <c r="D392" s="218" t="s">
        <v>124</v>
      </c>
      <c r="E392" s="41"/>
      <c r="F392" s="219" t="s">
        <v>578</v>
      </c>
      <c r="G392" s="41"/>
      <c r="H392" s="41"/>
      <c r="I392" s="215"/>
      <c r="J392" s="41"/>
      <c r="K392" s="41"/>
      <c r="L392" s="45"/>
      <c r="M392" s="216"/>
      <c r="N392" s="217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124</v>
      </c>
      <c r="AU392" s="18" t="s">
        <v>76</v>
      </c>
    </row>
    <row r="393" s="2" customFormat="1" ht="24.15" customHeight="1">
      <c r="A393" s="39"/>
      <c r="B393" s="40"/>
      <c r="C393" s="199" t="s">
        <v>581</v>
      </c>
      <c r="D393" s="199" t="s">
        <v>116</v>
      </c>
      <c r="E393" s="200" t="s">
        <v>582</v>
      </c>
      <c r="F393" s="201" t="s">
        <v>583</v>
      </c>
      <c r="G393" s="202" t="s">
        <v>214</v>
      </c>
      <c r="H393" s="203">
        <v>1086.6959999999999</v>
      </c>
      <c r="I393" s="204"/>
      <c r="J393" s="205">
        <f>ROUND(I393*H393,2)</f>
        <v>0</v>
      </c>
      <c r="K393" s="206"/>
      <c r="L393" s="45"/>
      <c r="M393" s="207" t="s">
        <v>19</v>
      </c>
      <c r="N393" s="208" t="s">
        <v>40</v>
      </c>
      <c r="O393" s="85"/>
      <c r="P393" s="209">
        <f>O393*H393</f>
        <v>0</v>
      </c>
      <c r="Q393" s="209">
        <v>0</v>
      </c>
      <c r="R393" s="209">
        <f>Q393*H393</f>
        <v>0</v>
      </c>
      <c r="S393" s="209">
        <v>0</v>
      </c>
      <c r="T393" s="21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1" t="s">
        <v>120</v>
      </c>
      <c r="AT393" s="211" t="s">
        <v>116</v>
      </c>
      <c r="AU393" s="211" t="s">
        <v>76</v>
      </c>
      <c r="AY393" s="18" t="s">
        <v>114</v>
      </c>
      <c r="BE393" s="212">
        <f>IF(N393="základní",J393,0)</f>
        <v>0</v>
      </c>
      <c r="BF393" s="212">
        <f>IF(N393="snížená",J393,0)</f>
        <v>0</v>
      </c>
      <c r="BG393" s="212">
        <f>IF(N393="zákl. přenesená",J393,0)</f>
        <v>0</v>
      </c>
      <c r="BH393" s="212">
        <f>IF(N393="sníž. přenesená",J393,0)</f>
        <v>0</v>
      </c>
      <c r="BI393" s="212">
        <f>IF(N393="nulová",J393,0)</f>
        <v>0</v>
      </c>
      <c r="BJ393" s="18" t="s">
        <v>74</v>
      </c>
      <c r="BK393" s="212">
        <f>ROUND(I393*H393,2)</f>
        <v>0</v>
      </c>
      <c r="BL393" s="18" t="s">
        <v>120</v>
      </c>
      <c r="BM393" s="211" t="s">
        <v>584</v>
      </c>
    </row>
    <row r="394" s="2" customFormat="1">
      <c r="A394" s="39"/>
      <c r="B394" s="40"/>
      <c r="C394" s="41"/>
      <c r="D394" s="213" t="s">
        <v>122</v>
      </c>
      <c r="E394" s="41"/>
      <c r="F394" s="214" t="s">
        <v>585</v>
      </c>
      <c r="G394" s="41"/>
      <c r="H394" s="41"/>
      <c r="I394" s="215"/>
      <c r="J394" s="41"/>
      <c r="K394" s="41"/>
      <c r="L394" s="45"/>
      <c r="M394" s="216"/>
      <c r="N394" s="217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122</v>
      </c>
      <c r="AU394" s="18" t="s">
        <v>76</v>
      </c>
    </row>
    <row r="395" s="2" customFormat="1">
      <c r="A395" s="39"/>
      <c r="B395" s="40"/>
      <c r="C395" s="41"/>
      <c r="D395" s="218" t="s">
        <v>124</v>
      </c>
      <c r="E395" s="41"/>
      <c r="F395" s="219" t="s">
        <v>586</v>
      </c>
      <c r="G395" s="41"/>
      <c r="H395" s="41"/>
      <c r="I395" s="215"/>
      <c r="J395" s="41"/>
      <c r="K395" s="41"/>
      <c r="L395" s="45"/>
      <c r="M395" s="216"/>
      <c r="N395" s="217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124</v>
      </c>
      <c r="AU395" s="18" t="s">
        <v>76</v>
      </c>
    </row>
    <row r="396" s="14" customFormat="1">
      <c r="A396" s="14"/>
      <c r="B396" s="230"/>
      <c r="C396" s="231"/>
      <c r="D396" s="213" t="s">
        <v>145</v>
      </c>
      <c r="E396" s="231"/>
      <c r="F396" s="233" t="s">
        <v>587</v>
      </c>
      <c r="G396" s="231"/>
      <c r="H396" s="234">
        <v>1086.6959999999999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0" t="s">
        <v>145</v>
      </c>
      <c r="AU396" s="240" t="s">
        <v>76</v>
      </c>
      <c r="AV396" s="14" t="s">
        <v>76</v>
      </c>
      <c r="AW396" s="14" t="s">
        <v>4</v>
      </c>
      <c r="AX396" s="14" t="s">
        <v>74</v>
      </c>
      <c r="AY396" s="240" t="s">
        <v>114</v>
      </c>
    </row>
    <row r="397" s="2" customFormat="1" ht="24.15" customHeight="1">
      <c r="A397" s="39"/>
      <c r="B397" s="40"/>
      <c r="C397" s="199" t="s">
        <v>588</v>
      </c>
      <c r="D397" s="199" t="s">
        <v>116</v>
      </c>
      <c r="E397" s="200" t="s">
        <v>582</v>
      </c>
      <c r="F397" s="201" t="s">
        <v>583</v>
      </c>
      <c r="G397" s="202" t="s">
        <v>214</v>
      </c>
      <c r="H397" s="203">
        <v>333.072</v>
      </c>
      <c r="I397" s="204"/>
      <c r="J397" s="205">
        <f>ROUND(I397*H397,2)</f>
        <v>0</v>
      </c>
      <c r="K397" s="206"/>
      <c r="L397" s="45"/>
      <c r="M397" s="207" t="s">
        <v>19</v>
      </c>
      <c r="N397" s="208" t="s">
        <v>40</v>
      </c>
      <c r="O397" s="85"/>
      <c r="P397" s="209">
        <f>O397*H397</f>
        <v>0</v>
      </c>
      <c r="Q397" s="209">
        <v>0</v>
      </c>
      <c r="R397" s="209">
        <f>Q397*H397</f>
        <v>0</v>
      </c>
      <c r="S397" s="209">
        <v>0</v>
      </c>
      <c r="T397" s="21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1" t="s">
        <v>120</v>
      </c>
      <c r="AT397" s="211" t="s">
        <v>116</v>
      </c>
      <c r="AU397" s="211" t="s">
        <v>76</v>
      </c>
      <c r="AY397" s="18" t="s">
        <v>114</v>
      </c>
      <c r="BE397" s="212">
        <f>IF(N397="základní",J397,0)</f>
        <v>0</v>
      </c>
      <c r="BF397" s="212">
        <f>IF(N397="snížená",J397,0)</f>
        <v>0</v>
      </c>
      <c r="BG397" s="212">
        <f>IF(N397="zákl. přenesená",J397,0)</f>
        <v>0</v>
      </c>
      <c r="BH397" s="212">
        <f>IF(N397="sníž. přenesená",J397,0)</f>
        <v>0</v>
      </c>
      <c r="BI397" s="212">
        <f>IF(N397="nulová",J397,0)</f>
        <v>0</v>
      </c>
      <c r="BJ397" s="18" t="s">
        <v>74</v>
      </c>
      <c r="BK397" s="212">
        <f>ROUND(I397*H397,2)</f>
        <v>0</v>
      </c>
      <c r="BL397" s="18" t="s">
        <v>120</v>
      </c>
      <c r="BM397" s="211" t="s">
        <v>589</v>
      </c>
    </row>
    <row r="398" s="2" customFormat="1">
      <c r="A398" s="39"/>
      <c r="B398" s="40"/>
      <c r="C398" s="41"/>
      <c r="D398" s="213" t="s">
        <v>122</v>
      </c>
      <c r="E398" s="41"/>
      <c r="F398" s="214" t="s">
        <v>585</v>
      </c>
      <c r="G398" s="41"/>
      <c r="H398" s="41"/>
      <c r="I398" s="215"/>
      <c r="J398" s="41"/>
      <c r="K398" s="41"/>
      <c r="L398" s="45"/>
      <c r="M398" s="216"/>
      <c r="N398" s="217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122</v>
      </c>
      <c r="AU398" s="18" t="s">
        <v>76</v>
      </c>
    </row>
    <row r="399" s="2" customFormat="1">
      <c r="A399" s="39"/>
      <c r="B399" s="40"/>
      <c r="C399" s="41"/>
      <c r="D399" s="218" t="s">
        <v>124</v>
      </c>
      <c r="E399" s="41"/>
      <c r="F399" s="219" t="s">
        <v>586</v>
      </c>
      <c r="G399" s="41"/>
      <c r="H399" s="41"/>
      <c r="I399" s="215"/>
      <c r="J399" s="41"/>
      <c r="K399" s="41"/>
      <c r="L399" s="45"/>
      <c r="M399" s="216"/>
      <c r="N399" s="217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124</v>
      </c>
      <c r="AU399" s="18" t="s">
        <v>76</v>
      </c>
    </row>
    <row r="400" s="14" customFormat="1">
      <c r="A400" s="14"/>
      <c r="B400" s="230"/>
      <c r="C400" s="231"/>
      <c r="D400" s="213" t="s">
        <v>145</v>
      </c>
      <c r="E400" s="231"/>
      <c r="F400" s="233" t="s">
        <v>590</v>
      </c>
      <c r="G400" s="231"/>
      <c r="H400" s="234">
        <v>333.072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0" t="s">
        <v>145</v>
      </c>
      <c r="AU400" s="240" t="s">
        <v>76</v>
      </c>
      <c r="AV400" s="14" t="s">
        <v>76</v>
      </c>
      <c r="AW400" s="14" t="s">
        <v>4</v>
      </c>
      <c r="AX400" s="14" t="s">
        <v>74</v>
      </c>
      <c r="AY400" s="240" t="s">
        <v>114</v>
      </c>
    </row>
    <row r="401" s="2" customFormat="1" ht="33" customHeight="1">
      <c r="A401" s="39"/>
      <c r="B401" s="40"/>
      <c r="C401" s="199" t="s">
        <v>591</v>
      </c>
      <c r="D401" s="199" t="s">
        <v>116</v>
      </c>
      <c r="E401" s="200" t="s">
        <v>592</v>
      </c>
      <c r="F401" s="201" t="s">
        <v>593</v>
      </c>
      <c r="G401" s="202" t="s">
        <v>214</v>
      </c>
      <c r="H401" s="203">
        <v>32.765000000000001</v>
      </c>
      <c r="I401" s="204"/>
      <c r="J401" s="205">
        <f>ROUND(I401*H401,2)</f>
        <v>0</v>
      </c>
      <c r="K401" s="206"/>
      <c r="L401" s="45"/>
      <c r="M401" s="207" t="s">
        <v>19</v>
      </c>
      <c r="N401" s="208" t="s">
        <v>40</v>
      </c>
      <c r="O401" s="85"/>
      <c r="P401" s="209">
        <f>O401*H401</f>
        <v>0</v>
      </c>
      <c r="Q401" s="209">
        <v>0</v>
      </c>
      <c r="R401" s="209">
        <f>Q401*H401</f>
        <v>0</v>
      </c>
      <c r="S401" s="209">
        <v>0</v>
      </c>
      <c r="T401" s="21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1" t="s">
        <v>120</v>
      </c>
      <c r="AT401" s="211" t="s">
        <v>116</v>
      </c>
      <c r="AU401" s="211" t="s">
        <v>76</v>
      </c>
      <c r="AY401" s="18" t="s">
        <v>114</v>
      </c>
      <c r="BE401" s="212">
        <f>IF(N401="základní",J401,0)</f>
        <v>0</v>
      </c>
      <c r="BF401" s="212">
        <f>IF(N401="snížená",J401,0)</f>
        <v>0</v>
      </c>
      <c r="BG401" s="212">
        <f>IF(N401="zákl. přenesená",J401,0)</f>
        <v>0</v>
      </c>
      <c r="BH401" s="212">
        <f>IF(N401="sníž. přenesená",J401,0)</f>
        <v>0</v>
      </c>
      <c r="BI401" s="212">
        <f>IF(N401="nulová",J401,0)</f>
        <v>0</v>
      </c>
      <c r="BJ401" s="18" t="s">
        <v>74</v>
      </c>
      <c r="BK401" s="212">
        <f>ROUND(I401*H401,2)</f>
        <v>0</v>
      </c>
      <c r="BL401" s="18" t="s">
        <v>120</v>
      </c>
      <c r="BM401" s="211" t="s">
        <v>594</v>
      </c>
    </row>
    <row r="402" s="2" customFormat="1">
      <c r="A402" s="39"/>
      <c r="B402" s="40"/>
      <c r="C402" s="41"/>
      <c r="D402" s="213" t="s">
        <v>122</v>
      </c>
      <c r="E402" s="41"/>
      <c r="F402" s="214" t="s">
        <v>595</v>
      </c>
      <c r="G402" s="41"/>
      <c r="H402" s="41"/>
      <c r="I402" s="215"/>
      <c r="J402" s="41"/>
      <c r="K402" s="41"/>
      <c r="L402" s="45"/>
      <c r="M402" s="216"/>
      <c r="N402" s="217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122</v>
      </c>
      <c r="AU402" s="18" t="s">
        <v>76</v>
      </c>
    </row>
    <row r="403" s="2" customFormat="1">
      <c r="A403" s="39"/>
      <c r="B403" s="40"/>
      <c r="C403" s="41"/>
      <c r="D403" s="218" t="s">
        <v>124</v>
      </c>
      <c r="E403" s="41"/>
      <c r="F403" s="219" t="s">
        <v>596</v>
      </c>
      <c r="G403" s="41"/>
      <c r="H403" s="41"/>
      <c r="I403" s="215"/>
      <c r="J403" s="41"/>
      <c r="K403" s="41"/>
      <c r="L403" s="45"/>
      <c r="M403" s="216"/>
      <c r="N403" s="217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124</v>
      </c>
      <c r="AU403" s="18" t="s">
        <v>76</v>
      </c>
    </row>
    <row r="404" s="2" customFormat="1" ht="24.15" customHeight="1">
      <c r="A404" s="39"/>
      <c r="B404" s="40"/>
      <c r="C404" s="199" t="s">
        <v>597</v>
      </c>
      <c r="D404" s="199" t="s">
        <v>116</v>
      </c>
      <c r="E404" s="200" t="s">
        <v>598</v>
      </c>
      <c r="F404" s="201" t="s">
        <v>213</v>
      </c>
      <c r="G404" s="202" t="s">
        <v>214</v>
      </c>
      <c r="H404" s="203">
        <v>13.878</v>
      </c>
      <c r="I404" s="204"/>
      <c r="J404" s="205">
        <f>ROUND(I404*H404,2)</f>
        <v>0</v>
      </c>
      <c r="K404" s="206"/>
      <c r="L404" s="45"/>
      <c r="M404" s="207" t="s">
        <v>19</v>
      </c>
      <c r="N404" s="208" t="s">
        <v>40</v>
      </c>
      <c r="O404" s="85"/>
      <c r="P404" s="209">
        <f>O404*H404</f>
        <v>0</v>
      </c>
      <c r="Q404" s="209">
        <v>0</v>
      </c>
      <c r="R404" s="209">
        <f>Q404*H404</f>
        <v>0</v>
      </c>
      <c r="S404" s="209">
        <v>0</v>
      </c>
      <c r="T404" s="210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1" t="s">
        <v>120</v>
      </c>
      <c r="AT404" s="211" t="s">
        <v>116</v>
      </c>
      <c r="AU404" s="211" t="s">
        <v>76</v>
      </c>
      <c r="AY404" s="18" t="s">
        <v>114</v>
      </c>
      <c r="BE404" s="212">
        <f>IF(N404="základní",J404,0)</f>
        <v>0</v>
      </c>
      <c r="BF404" s="212">
        <f>IF(N404="snížená",J404,0)</f>
        <v>0</v>
      </c>
      <c r="BG404" s="212">
        <f>IF(N404="zákl. přenesená",J404,0)</f>
        <v>0</v>
      </c>
      <c r="BH404" s="212">
        <f>IF(N404="sníž. přenesená",J404,0)</f>
        <v>0</v>
      </c>
      <c r="BI404" s="212">
        <f>IF(N404="nulová",J404,0)</f>
        <v>0</v>
      </c>
      <c r="BJ404" s="18" t="s">
        <v>74</v>
      </c>
      <c r="BK404" s="212">
        <f>ROUND(I404*H404,2)</f>
        <v>0</v>
      </c>
      <c r="BL404" s="18" t="s">
        <v>120</v>
      </c>
      <c r="BM404" s="211" t="s">
        <v>599</v>
      </c>
    </row>
    <row r="405" s="2" customFormat="1">
      <c r="A405" s="39"/>
      <c r="B405" s="40"/>
      <c r="C405" s="41"/>
      <c r="D405" s="213" t="s">
        <v>122</v>
      </c>
      <c r="E405" s="41"/>
      <c r="F405" s="214" t="s">
        <v>216</v>
      </c>
      <c r="G405" s="41"/>
      <c r="H405" s="41"/>
      <c r="I405" s="215"/>
      <c r="J405" s="41"/>
      <c r="K405" s="41"/>
      <c r="L405" s="45"/>
      <c r="M405" s="216"/>
      <c r="N405" s="217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122</v>
      </c>
      <c r="AU405" s="18" t="s">
        <v>76</v>
      </c>
    </row>
    <row r="406" s="2" customFormat="1">
      <c r="A406" s="39"/>
      <c r="B406" s="40"/>
      <c r="C406" s="41"/>
      <c r="D406" s="218" t="s">
        <v>124</v>
      </c>
      <c r="E406" s="41"/>
      <c r="F406" s="219" t="s">
        <v>600</v>
      </c>
      <c r="G406" s="41"/>
      <c r="H406" s="41"/>
      <c r="I406" s="215"/>
      <c r="J406" s="41"/>
      <c r="K406" s="41"/>
      <c r="L406" s="45"/>
      <c r="M406" s="216"/>
      <c r="N406" s="217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124</v>
      </c>
      <c r="AU406" s="18" t="s">
        <v>76</v>
      </c>
    </row>
    <row r="407" s="12" customFormat="1" ht="22.8" customHeight="1">
      <c r="A407" s="12"/>
      <c r="B407" s="183"/>
      <c r="C407" s="184"/>
      <c r="D407" s="185" t="s">
        <v>68</v>
      </c>
      <c r="E407" s="197" t="s">
        <v>601</v>
      </c>
      <c r="F407" s="197" t="s">
        <v>602</v>
      </c>
      <c r="G407" s="184"/>
      <c r="H407" s="184"/>
      <c r="I407" s="187"/>
      <c r="J407" s="198">
        <f>BK407</f>
        <v>0</v>
      </c>
      <c r="K407" s="184"/>
      <c r="L407" s="189"/>
      <c r="M407" s="190"/>
      <c r="N407" s="191"/>
      <c r="O407" s="191"/>
      <c r="P407" s="192">
        <f>SUM(P408:P410)</f>
        <v>0</v>
      </c>
      <c r="Q407" s="191"/>
      <c r="R407" s="192">
        <f>SUM(R408:R410)</f>
        <v>0</v>
      </c>
      <c r="S407" s="191"/>
      <c r="T407" s="193">
        <f>SUM(T408:T410)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94" t="s">
        <v>74</v>
      </c>
      <c r="AT407" s="195" t="s">
        <v>68</v>
      </c>
      <c r="AU407" s="195" t="s">
        <v>74</v>
      </c>
      <c r="AY407" s="194" t="s">
        <v>114</v>
      </c>
      <c r="BK407" s="196">
        <f>SUM(BK408:BK410)</f>
        <v>0</v>
      </c>
    </row>
    <row r="408" s="2" customFormat="1" ht="24.15" customHeight="1">
      <c r="A408" s="39"/>
      <c r="B408" s="40"/>
      <c r="C408" s="199" t="s">
        <v>603</v>
      </c>
      <c r="D408" s="199" t="s">
        <v>116</v>
      </c>
      <c r="E408" s="200" t="s">
        <v>604</v>
      </c>
      <c r="F408" s="201" t="s">
        <v>605</v>
      </c>
      <c r="G408" s="202" t="s">
        <v>214</v>
      </c>
      <c r="H408" s="203">
        <v>73.855000000000004</v>
      </c>
      <c r="I408" s="204"/>
      <c r="J408" s="205">
        <f>ROUND(I408*H408,2)</f>
        <v>0</v>
      </c>
      <c r="K408" s="206"/>
      <c r="L408" s="45"/>
      <c r="M408" s="207" t="s">
        <v>19</v>
      </c>
      <c r="N408" s="208" t="s">
        <v>40</v>
      </c>
      <c r="O408" s="85"/>
      <c r="P408" s="209">
        <f>O408*H408</f>
        <v>0</v>
      </c>
      <c r="Q408" s="209">
        <v>0</v>
      </c>
      <c r="R408" s="209">
        <f>Q408*H408</f>
        <v>0</v>
      </c>
      <c r="S408" s="209">
        <v>0</v>
      </c>
      <c r="T408" s="210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1" t="s">
        <v>120</v>
      </c>
      <c r="AT408" s="211" t="s">
        <v>116</v>
      </c>
      <c r="AU408" s="211" t="s">
        <v>76</v>
      </c>
      <c r="AY408" s="18" t="s">
        <v>114</v>
      </c>
      <c r="BE408" s="212">
        <f>IF(N408="základní",J408,0)</f>
        <v>0</v>
      </c>
      <c r="BF408" s="212">
        <f>IF(N408="snížená",J408,0)</f>
        <v>0</v>
      </c>
      <c r="BG408" s="212">
        <f>IF(N408="zákl. přenesená",J408,0)</f>
        <v>0</v>
      </c>
      <c r="BH408" s="212">
        <f>IF(N408="sníž. přenesená",J408,0)</f>
        <v>0</v>
      </c>
      <c r="BI408" s="212">
        <f>IF(N408="nulová",J408,0)</f>
        <v>0</v>
      </c>
      <c r="BJ408" s="18" t="s">
        <v>74</v>
      </c>
      <c r="BK408" s="212">
        <f>ROUND(I408*H408,2)</f>
        <v>0</v>
      </c>
      <c r="BL408" s="18" t="s">
        <v>120</v>
      </c>
      <c r="BM408" s="211" t="s">
        <v>606</v>
      </c>
    </row>
    <row r="409" s="2" customFormat="1">
      <c r="A409" s="39"/>
      <c r="B409" s="40"/>
      <c r="C409" s="41"/>
      <c r="D409" s="213" t="s">
        <v>122</v>
      </c>
      <c r="E409" s="41"/>
      <c r="F409" s="214" t="s">
        <v>607</v>
      </c>
      <c r="G409" s="41"/>
      <c r="H409" s="41"/>
      <c r="I409" s="215"/>
      <c r="J409" s="41"/>
      <c r="K409" s="41"/>
      <c r="L409" s="45"/>
      <c r="M409" s="216"/>
      <c r="N409" s="217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122</v>
      </c>
      <c r="AU409" s="18" t="s">
        <v>76</v>
      </c>
    </row>
    <row r="410" s="2" customFormat="1">
      <c r="A410" s="39"/>
      <c r="B410" s="40"/>
      <c r="C410" s="41"/>
      <c r="D410" s="218" t="s">
        <v>124</v>
      </c>
      <c r="E410" s="41"/>
      <c r="F410" s="219" t="s">
        <v>608</v>
      </c>
      <c r="G410" s="41"/>
      <c r="H410" s="41"/>
      <c r="I410" s="215"/>
      <c r="J410" s="41"/>
      <c r="K410" s="41"/>
      <c r="L410" s="45"/>
      <c r="M410" s="216"/>
      <c r="N410" s="217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124</v>
      </c>
      <c r="AU410" s="18" t="s">
        <v>76</v>
      </c>
    </row>
    <row r="411" s="12" customFormat="1" ht="25.92" customHeight="1">
      <c r="A411" s="12"/>
      <c r="B411" s="183"/>
      <c r="C411" s="184"/>
      <c r="D411" s="185" t="s">
        <v>68</v>
      </c>
      <c r="E411" s="186" t="s">
        <v>609</v>
      </c>
      <c r="F411" s="186" t="s">
        <v>610</v>
      </c>
      <c r="G411" s="184"/>
      <c r="H411" s="184"/>
      <c r="I411" s="187"/>
      <c r="J411" s="188">
        <f>BK411</f>
        <v>0</v>
      </c>
      <c r="K411" s="184"/>
      <c r="L411" s="189"/>
      <c r="M411" s="190"/>
      <c r="N411" s="191"/>
      <c r="O411" s="191"/>
      <c r="P411" s="192">
        <f>P412+P425+P443+P453+P457+P461</f>
        <v>0</v>
      </c>
      <c r="Q411" s="191"/>
      <c r="R411" s="192">
        <f>R412+R425+R443+R453+R457+R461</f>
        <v>0</v>
      </c>
      <c r="S411" s="191"/>
      <c r="T411" s="193">
        <f>T412+T425+T443+T453+T457+T461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94" t="s">
        <v>151</v>
      </c>
      <c r="AT411" s="195" t="s">
        <v>68</v>
      </c>
      <c r="AU411" s="195" t="s">
        <v>69</v>
      </c>
      <c r="AY411" s="194" t="s">
        <v>114</v>
      </c>
      <c r="BK411" s="196">
        <f>BK412+BK425+BK443+BK453+BK457+BK461</f>
        <v>0</v>
      </c>
    </row>
    <row r="412" s="12" customFormat="1" ht="22.8" customHeight="1">
      <c r="A412" s="12"/>
      <c r="B412" s="183"/>
      <c r="C412" s="184"/>
      <c r="D412" s="185" t="s">
        <v>68</v>
      </c>
      <c r="E412" s="197" t="s">
        <v>611</v>
      </c>
      <c r="F412" s="197" t="s">
        <v>612</v>
      </c>
      <c r="G412" s="184"/>
      <c r="H412" s="184"/>
      <c r="I412" s="187"/>
      <c r="J412" s="198">
        <f>BK412</f>
        <v>0</v>
      </c>
      <c r="K412" s="184"/>
      <c r="L412" s="189"/>
      <c r="M412" s="190"/>
      <c r="N412" s="191"/>
      <c r="O412" s="191"/>
      <c r="P412" s="192">
        <f>SUM(P413:P424)</f>
        <v>0</v>
      </c>
      <c r="Q412" s="191"/>
      <c r="R412" s="192">
        <f>SUM(R413:R424)</f>
        <v>0</v>
      </c>
      <c r="S412" s="191"/>
      <c r="T412" s="193">
        <f>SUM(T413:T424)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194" t="s">
        <v>151</v>
      </c>
      <c r="AT412" s="195" t="s">
        <v>68</v>
      </c>
      <c r="AU412" s="195" t="s">
        <v>74</v>
      </c>
      <c r="AY412" s="194" t="s">
        <v>114</v>
      </c>
      <c r="BK412" s="196">
        <f>SUM(BK413:BK424)</f>
        <v>0</v>
      </c>
    </row>
    <row r="413" s="2" customFormat="1" ht="16.5" customHeight="1">
      <c r="A413" s="39"/>
      <c r="B413" s="40"/>
      <c r="C413" s="199" t="s">
        <v>613</v>
      </c>
      <c r="D413" s="199" t="s">
        <v>116</v>
      </c>
      <c r="E413" s="200" t="s">
        <v>614</v>
      </c>
      <c r="F413" s="201" t="s">
        <v>615</v>
      </c>
      <c r="G413" s="202" t="s">
        <v>616</v>
      </c>
      <c r="H413" s="203">
        <v>1</v>
      </c>
      <c r="I413" s="204"/>
      <c r="J413" s="205">
        <f>ROUND(I413*H413,2)</f>
        <v>0</v>
      </c>
      <c r="K413" s="206"/>
      <c r="L413" s="45"/>
      <c r="M413" s="207" t="s">
        <v>19</v>
      </c>
      <c r="N413" s="208" t="s">
        <v>40</v>
      </c>
      <c r="O413" s="85"/>
      <c r="P413" s="209">
        <f>O413*H413</f>
        <v>0</v>
      </c>
      <c r="Q413" s="209">
        <v>0</v>
      </c>
      <c r="R413" s="209">
        <f>Q413*H413</f>
        <v>0</v>
      </c>
      <c r="S413" s="209">
        <v>0</v>
      </c>
      <c r="T413" s="210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1" t="s">
        <v>617</v>
      </c>
      <c r="AT413" s="211" t="s">
        <v>116</v>
      </c>
      <c r="AU413" s="211" t="s">
        <v>76</v>
      </c>
      <c r="AY413" s="18" t="s">
        <v>114</v>
      </c>
      <c r="BE413" s="212">
        <f>IF(N413="základní",J413,0)</f>
        <v>0</v>
      </c>
      <c r="BF413" s="212">
        <f>IF(N413="snížená",J413,0)</f>
        <v>0</v>
      </c>
      <c r="BG413" s="212">
        <f>IF(N413="zákl. přenesená",J413,0)</f>
        <v>0</v>
      </c>
      <c r="BH413" s="212">
        <f>IF(N413="sníž. přenesená",J413,0)</f>
        <v>0</v>
      </c>
      <c r="BI413" s="212">
        <f>IF(N413="nulová",J413,0)</f>
        <v>0</v>
      </c>
      <c r="BJ413" s="18" t="s">
        <v>74</v>
      </c>
      <c r="BK413" s="212">
        <f>ROUND(I413*H413,2)</f>
        <v>0</v>
      </c>
      <c r="BL413" s="18" t="s">
        <v>617</v>
      </c>
      <c r="BM413" s="211" t="s">
        <v>618</v>
      </c>
    </row>
    <row r="414" s="2" customFormat="1">
      <c r="A414" s="39"/>
      <c r="B414" s="40"/>
      <c r="C414" s="41"/>
      <c r="D414" s="213" t="s">
        <v>122</v>
      </c>
      <c r="E414" s="41"/>
      <c r="F414" s="214" t="s">
        <v>619</v>
      </c>
      <c r="G414" s="41"/>
      <c r="H414" s="41"/>
      <c r="I414" s="215"/>
      <c r="J414" s="41"/>
      <c r="K414" s="41"/>
      <c r="L414" s="45"/>
      <c r="M414" s="216"/>
      <c r="N414" s="217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122</v>
      </c>
      <c r="AU414" s="18" t="s">
        <v>76</v>
      </c>
    </row>
    <row r="415" s="2" customFormat="1">
      <c r="A415" s="39"/>
      <c r="B415" s="40"/>
      <c r="C415" s="41"/>
      <c r="D415" s="218" t="s">
        <v>124</v>
      </c>
      <c r="E415" s="41"/>
      <c r="F415" s="219" t="s">
        <v>620</v>
      </c>
      <c r="G415" s="41"/>
      <c r="H415" s="41"/>
      <c r="I415" s="215"/>
      <c r="J415" s="41"/>
      <c r="K415" s="41"/>
      <c r="L415" s="45"/>
      <c r="M415" s="216"/>
      <c r="N415" s="217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124</v>
      </c>
      <c r="AU415" s="18" t="s">
        <v>76</v>
      </c>
    </row>
    <row r="416" s="2" customFormat="1" ht="16.5" customHeight="1">
      <c r="A416" s="39"/>
      <c r="B416" s="40"/>
      <c r="C416" s="199" t="s">
        <v>621</v>
      </c>
      <c r="D416" s="199" t="s">
        <v>116</v>
      </c>
      <c r="E416" s="200" t="s">
        <v>622</v>
      </c>
      <c r="F416" s="201" t="s">
        <v>623</v>
      </c>
      <c r="G416" s="202" t="s">
        <v>616</v>
      </c>
      <c r="H416" s="203">
        <v>1</v>
      </c>
      <c r="I416" s="204"/>
      <c r="J416" s="205">
        <f>ROUND(I416*H416,2)</f>
        <v>0</v>
      </c>
      <c r="K416" s="206"/>
      <c r="L416" s="45"/>
      <c r="M416" s="207" t="s">
        <v>19</v>
      </c>
      <c r="N416" s="208" t="s">
        <v>40</v>
      </c>
      <c r="O416" s="85"/>
      <c r="P416" s="209">
        <f>O416*H416</f>
        <v>0</v>
      </c>
      <c r="Q416" s="209">
        <v>0</v>
      </c>
      <c r="R416" s="209">
        <f>Q416*H416</f>
        <v>0</v>
      </c>
      <c r="S416" s="209">
        <v>0</v>
      </c>
      <c r="T416" s="210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1" t="s">
        <v>617</v>
      </c>
      <c r="AT416" s="211" t="s">
        <v>116</v>
      </c>
      <c r="AU416" s="211" t="s">
        <v>76</v>
      </c>
      <c r="AY416" s="18" t="s">
        <v>114</v>
      </c>
      <c r="BE416" s="212">
        <f>IF(N416="základní",J416,0)</f>
        <v>0</v>
      </c>
      <c r="BF416" s="212">
        <f>IF(N416="snížená",J416,0)</f>
        <v>0</v>
      </c>
      <c r="BG416" s="212">
        <f>IF(N416="zákl. přenesená",J416,0)</f>
        <v>0</v>
      </c>
      <c r="BH416" s="212">
        <f>IF(N416="sníž. přenesená",J416,0)</f>
        <v>0</v>
      </c>
      <c r="BI416" s="212">
        <f>IF(N416="nulová",J416,0)</f>
        <v>0</v>
      </c>
      <c r="BJ416" s="18" t="s">
        <v>74</v>
      </c>
      <c r="BK416" s="212">
        <f>ROUND(I416*H416,2)</f>
        <v>0</v>
      </c>
      <c r="BL416" s="18" t="s">
        <v>617</v>
      </c>
      <c r="BM416" s="211" t="s">
        <v>624</v>
      </c>
    </row>
    <row r="417" s="2" customFormat="1">
      <c r="A417" s="39"/>
      <c r="B417" s="40"/>
      <c r="C417" s="41"/>
      <c r="D417" s="213" t="s">
        <v>122</v>
      </c>
      <c r="E417" s="41"/>
      <c r="F417" s="214" t="s">
        <v>623</v>
      </c>
      <c r="G417" s="41"/>
      <c r="H417" s="41"/>
      <c r="I417" s="215"/>
      <c r="J417" s="41"/>
      <c r="K417" s="41"/>
      <c r="L417" s="45"/>
      <c r="M417" s="216"/>
      <c r="N417" s="217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122</v>
      </c>
      <c r="AU417" s="18" t="s">
        <v>76</v>
      </c>
    </row>
    <row r="418" s="2" customFormat="1">
      <c r="A418" s="39"/>
      <c r="B418" s="40"/>
      <c r="C418" s="41"/>
      <c r="D418" s="218" t="s">
        <v>124</v>
      </c>
      <c r="E418" s="41"/>
      <c r="F418" s="219" t="s">
        <v>625</v>
      </c>
      <c r="G418" s="41"/>
      <c r="H418" s="41"/>
      <c r="I418" s="215"/>
      <c r="J418" s="41"/>
      <c r="K418" s="41"/>
      <c r="L418" s="45"/>
      <c r="M418" s="216"/>
      <c r="N418" s="217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124</v>
      </c>
      <c r="AU418" s="18" t="s">
        <v>76</v>
      </c>
    </row>
    <row r="419" s="2" customFormat="1" ht="16.5" customHeight="1">
      <c r="A419" s="39"/>
      <c r="B419" s="40"/>
      <c r="C419" s="199" t="s">
        <v>626</v>
      </c>
      <c r="D419" s="199" t="s">
        <v>116</v>
      </c>
      <c r="E419" s="200" t="s">
        <v>627</v>
      </c>
      <c r="F419" s="201" t="s">
        <v>628</v>
      </c>
      <c r="G419" s="202" t="s">
        <v>616</v>
      </c>
      <c r="H419" s="203">
        <v>1</v>
      </c>
      <c r="I419" s="204"/>
      <c r="J419" s="205">
        <f>ROUND(I419*H419,2)</f>
        <v>0</v>
      </c>
      <c r="K419" s="206"/>
      <c r="L419" s="45"/>
      <c r="M419" s="207" t="s">
        <v>19</v>
      </c>
      <c r="N419" s="208" t="s">
        <v>40</v>
      </c>
      <c r="O419" s="85"/>
      <c r="P419" s="209">
        <f>O419*H419</f>
        <v>0</v>
      </c>
      <c r="Q419" s="209">
        <v>0</v>
      </c>
      <c r="R419" s="209">
        <f>Q419*H419</f>
        <v>0</v>
      </c>
      <c r="S419" s="209">
        <v>0</v>
      </c>
      <c r="T419" s="210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1" t="s">
        <v>617</v>
      </c>
      <c r="AT419" s="211" t="s">
        <v>116</v>
      </c>
      <c r="AU419" s="211" t="s">
        <v>76</v>
      </c>
      <c r="AY419" s="18" t="s">
        <v>114</v>
      </c>
      <c r="BE419" s="212">
        <f>IF(N419="základní",J419,0)</f>
        <v>0</v>
      </c>
      <c r="BF419" s="212">
        <f>IF(N419="snížená",J419,0)</f>
        <v>0</v>
      </c>
      <c r="BG419" s="212">
        <f>IF(N419="zákl. přenesená",J419,0)</f>
        <v>0</v>
      </c>
      <c r="BH419" s="212">
        <f>IF(N419="sníž. přenesená",J419,0)</f>
        <v>0</v>
      </c>
      <c r="BI419" s="212">
        <f>IF(N419="nulová",J419,0)</f>
        <v>0</v>
      </c>
      <c r="BJ419" s="18" t="s">
        <v>74</v>
      </c>
      <c r="BK419" s="212">
        <f>ROUND(I419*H419,2)</f>
        <v>0</v>
      </c>
      <c r="BL419" s="18" t="s">
        <v>617</v>
      </c>
      <c r="BM419" s="211" t="s">
        <v>629</v>
      </c>
    </row>
    <row r="420" s="2" customFormat="1">
      <c r="A420" s="39"/>
      <c r="B420" s="40"/>
      <c r="C420" s="41"/>
      <c r="D420" s="213" t="s">
        <v>122</v>
      </c>
      <c r="E420" s="41"/>
      <c r="F420" s="214" t="s">
        <v>628</v>
      </c>
      <c r="G420" s="41"/>
      <c r="H420" s="41"/>
      <c r="I420" s="215"/>
      <c r="J420" s="41"/>
      <c r="K420" s="41"/>
      <c r="L420" s="45"/>
      <c r="M420" s="216"/>
      <c r="N420" s="217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122</v>
      </c>
      <c r="AU420" s="18" t="s">
        <v>76</v>
      </c>
    </row>
    <row r="421" s="2" customFormat="1">
      <c r="A421" s="39"/>
      <c r="B421" s="40"/>
      <c r="C421" s="41"/>
      <c r="D421" s="218" t="s">
        <v>124</v>
      </c>
      <c r="E421" s="41"/>
      <c r="F421" s="219" t="s">
        <v>630</v>
      </c>
      <c r="G421" s="41"/>
      <c r="H421" s="41"/>
      <c r="I421" s="215"/>
      <c r="J421" s="41"/>
      <c r="K421" s="41"/>
      <c r="L421" s="45"/>
      <c r="M421" s="216"/>
      <c r="N421" s="217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124</v>
      </c>
      <c r="AU421" s="18" t="s">
        <v>76</v>
      </c>
    </row>
    <row r="422" s="2" customFormat="1" ht="16.5" customHeight="1">
      <c r="A422" s="39"/>
      <c r="B422" s="40"/>
      <c r="C422" s="199" t="s">
        <v>631</v>
      </c>
      <c r="D422" s="199" t="s">
        <v>116</v>
      </c>
      <c r="E422" s="200" t="s">
        <v>632</v>
      </c>
      <c r="F422" s="201" t="s">
        <v>633</v>
      </c>
      <c r="G422" s="202" t="s">
        <v>616</v>
      </c>
      <c r="H422" s="203">
        <v>1</v>
      </c>
      <c r="I422" s="204"/>
      <c r="J422" s="205">
        <f>ROUND(I422*H422,2)</f>
        <v>0</v>
      </c>
      <c r="K422" s="206"/>
      <c r="L422" s="45"/>
      <c r="M422" s="207" t="s">
        <v>19</v>
      </c>
      <c r="N422" s="208" t="s">
        <v>40</v>
      </c>
      <c r="O422" s="85"/>
      <c r="P422" s="209">
        <f>O422*H422</f>
        <v>0</v>
      </c>
      <c r="Q422" s="209">
        <v>0</v>
      </c>
      <c r="R422" s="209">
        <f>Q422*H422</f>
        <v>0</v>
      </c>
      <c r="S422" s="209">
        <v>0</v>
      </c>
      <c r="T422" s="210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1" t="s">
        <v>617</v>
      </c>
      <c r="AT422" s="211" t="s">
        <v>116</v>
      </c>
      <c r="AU422" s="211" t="s">
        <v>76</v>
      </c>
      <c r="AY422" s="18" t="s">
        <v>114</v>
      </c>
      <c r="BE422" s="212">
        <f>IF(N422="základní",J422,0)</f>
        <v>0</v>
      </c>
      <c r="BF422" s="212">
        <f>IF(N422="snížená",J422,0)</f>
        <v>0</v>
      </c>
      <c r="BG422" s="212">
        <f>IF(N422="zákl. přenesená",J422,0)</f>
        <v>0</v>
      </c>
      <c r="BH422" s="212">
        <f>IF(N422="sníž. přenesená",J422,0)</f>
        <v>0</v>
      </c>
      <c r="BI422" s="212">
        <f>IF(N422="nulová",J422,0)</f>
        <v>0</v>
      </c>
      <c r="BJ422" s="18" t="s">
        <v>74</v>
      </c>
      <c r="BK422" s="212">
        <f>ROUND(I422*H422,2)</f>
        <v>0</v>
      </c>
      <c r="BL422" s="18" t="s">
        <v>617</v>
      </c>
      <c r="BM422" s="211" t="s">
        <v>634</v>
      </c>
    </row>
    <row r="423" s="2" customFormat="1">
      <c r="A423" s="39"/>
      <c r="B423" s="40"/>
      <c r="C423" s="41"/>
      <c r="D423" s="213" t="s">
        <v>122</v>
      </c>
      <c r="E423" s="41"/>
      <c r="F423" s="214" t="s">
        <v>633</v>
      </c>
      <c r="G423" s="41"/>
      <c r="H423" s="41"/>
      <c r="I423" s="215"/>
      <c r="J423" s="41"/>
      <c r="K423" s="41"/>
      <c r="L423" s="45"/>
      <c r="M423" s="216"/>
      <c r="N423" s="217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122</v>
      </c>
      <c r="AU423" s="18" t="s">
        <v>76</v>
      </c>
    </row>
    <row r="424" s="2" customFormat="1">
      <c r="A424" s="39"/>
      <c r="B424" s="40"/>
      <c r="C424" s="41"/>
      <c r="D424" s="218" t="s">
        <v>124</v>
      </c>
      <c r="E424" s="41"/>
      <c r="F424" s="219" t="s">
        <v>635</v>
      </c>
      <c r="G424" s="41"/>
      <c r="H424" s="41"/>
      <c r="I424" s="215"/>
      <c r="J424" s="41"/>
      <c r="K424" s="41"/>
      <c r="L424" s="45"/>
      <c r="M424" s="216"/>
      <c r="N424" s="217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124</v>
      </c>
      <c r="AU424" s="18" t="s">
        <v>76</v>
      </c>
    </row>
    <row r="425" s="12" customFormat="1" ht="22.8" customHeight="1">
      <c r="A425" s="12"/>
      <c r="B425" s="183"/>
      <c r="C425" s="184"/>
      <c r="D425" s="185" t="s">
        <v>68</v>
      </c>
      <c r="E425" s="197" t="s">
        <v>636</v>
      </c>
      <c r="F425" s="197" t="s">
        <v>637</v>
      </c>
      <c r="G425" s="184"/>
      <c r="H425" s="184"/>
      <c r="I425" s="187"/>
      <c r="J425" s="198">
        <f>BK425</f>
        <v>0</v>
      </c>
      <c r="K425" s="184"/>
      <c r="L425" s="189"/>
      <c r="M425" s="190"/>
      <c r="N425" s="191"/>
      <c r="O425" s="191"/>
      <c r="P425" s="192">
        <f>SUM(P426:P442)</f>
        <v>0</v>
      </c>
      <c r="Q425" s="191"/>
      <c r="R425" s="192">
        <f>SUM(R426:R442)</f>
        <v>0</v>
      </c>
      <c r="S425" s="191"/>
      <c r="T425" s="193">
        <f>SUM(T426:T442)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194" t="s">
        <v>151</v>
      </c>
      <c r="AT425" s="195" t="s">
        <v>68</v>
      </c>
      <c r="AU425" s="195" t="s">
        <v>74</v>
      </c>
      <c r="AY425" s="194" t="s">
        <v>114</v>
      </c>
      <c r="BK425" s="196">
        <f>SUM(BK426:BK442)</f>
        <v>0</v>
      </c>
    </row>
    <row r="426" s="2" customFormat="1" ht="16.5" customHeight="1">
      <c r="A426" s="39"/>
      <c r="B426" s="40"/>
      <c r="C426" s="199" t="s">
        <v>638</v>
      </c>
      <c r="D426" s="199" t="s">
        <v>116</v>
      </c>
      <c r="E426" s="200" t="s">
        <v>639</v>
      </c>
      <c r="F426" s="201" t="s">
        <v>637</v>
      </c>
      <c r="G426" s="202" t="s">
        <v>616</v>
      </c>
      <c r="H426" s="203">
        <v>1</v>
      </c>
      <c r="I426" s="204"/>
      <c r="J426" s="205">
        <f>ROUND(I426*H426,2)</f>
        <v>0</v>
      </c>
      <c r="K426" s="206"/>
      <c r="L426" s="45"/>
      <c r="M426" s="207" t="s">
        <v>19</v>
      </c>
      <c r="N426" s="208" t="s">
        <v>40</v>
      </c>
      <c r="O426" s="85"/>
      <c r="P426" s="209">
        <f>O426*H426</f>
        <v>0</v>
      </c>
      <c r="Q426" s="209">
        <v>0</v>
      </c>
      <c r="R426" s="209">
        <f>Q426*H426</f>
        <v>0</v>
      </c>
      <c r="S426" s="209">
        <v>0</v>
      </c>
      <c r="T426" s="210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1" t="s">
        <v>617</v>
      </c>
      <c r="AT426" s="211" t="s">
        <v>116</v>
      </c>
      <c r="AU426" s="211" t="s">
        <v>76</v>
      </c>
      <c r="AY426" s="18" t="s">
        <v>114</v>
      </c>
      <c r="BE426" s="212">
        <f>IF(N426="základní",J426,0)</f>
        <v>0</v>
      </c>
      <c r="BF426" s="212">
        <f>IF(N426="snížená",J426,0)</f>
        <v>0</v>
      </c>
      <c r="BG426" s="212">
        <f>IF(N426="zákl. přenesená",J426,0)</f>
        <v>0</v>
      </c>
      <c r="BH426" s="212">
        <f>IF(N426="sníž. přenesená",J426,0)</f>
        <v>0</v>
      </c>
      <c r="BI426" s="212">
        <f>IF(N426="nulová",J426,0)</f>
        <v>0</v>
      </c>
      <c r="BJ426" s="18" t="s">
        <v>74</v>
      </c>
      <c r="BK426" s="212">
        <f>ROUND(I426*H426,2)</f>
        <v>0</v>
      </c>
      <c r="BL426" s="18" t="s">
        <v>617</v>
      </c>
      <c r="BM426" s="211" t="s">
        <v>640</v>
      </c>
    </row>
    <row r="427" s="2" customFormat="1">
      <c r="A427" s="39"/>
      <c r="B427" s="40"/>
      <c r="C427" s="41"/>
      <c r="D427" s="213" t="s">
        <v>122</v>
      </c>
      <c r="E427" s="41"/>
      <c r="F427" s="214" t="s">
        <v>637</v>
      </c>
      <c r="G427" s="41"/>
      <c r="H427" s="41"/>
      <c r="I427" s="215"/>
      <c r="J427" s="41"/>
      <c r="K427" s="41"/>
      <c r="L427" s="45"/>
      <c r="M427" s="216"/>
      <c r="N427" s="217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122</v>
      </c>
      <c r="AU427" s="18" t="s">
        <v>76</v>
      </c>
    </row>
    <row r="428" s="2" customFormat="1">
      <c r="A428" s="39"/>
      <c r="B428" s="40"/>
      <c r="C428" s="41"/>
      <c r="D428" s="218" t="s">
        <v>124</v>
      </c>
      <c r="E428" s="41"/>
      <c r="F428" s="219" t="s">
        <v>641</v>
      </c>
      <c r="G428" s="41"/>
      <c r="H428" s="41"/>
      <c r="I428" s="215"/>
      <c r="J428" s="41"/>
      <c r="K428" s="41"/>
      <c r="L428" s="45"/>
      <c r="M428" s="216"/>
      <c r="N428" s="217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124</v>
      </c>
      <c r="AU428" s="18" t="s">
        <v>76</v>
      </c>
    </row>
    <row r="429" s="2" customFormat="1" ht="16.5" customHeight="1">
      <c r="A429" s="39"/>
      <c r="B429" s="40"/>
      <c r="C429" s="199" t="s">
        <v>642</v>
      </c>
      <c r="D429" s="199" t="s">
        <v>116</v>
      </c>
      <c r="E429" s="200" t="s">
        <v>643</v>
      </c>
      <c r="F429" s="201" t="s">
        <v>644</v>
      </c>
      <c r="G429" s="202" t="s">
        <v>616</v>
      </c>
      <c r="H429" s="203">
        <v>1</v>
      </c>
      <c r="I429" s="204"/>
      <c r="J429" s="205">
        <f>ROUND(I429*H429,2)</f>
        <v>0</v>
      </c>
      <c r="K429" s="206"/>
      <c r="L429" s="45"/>
      <c r="M429" s="207" t="s">
        <v>19</v>
      </c>
      <c r="N429" s="208" t="s">
        <v>40</v>
      </c>
      <c r="O429" s="85"/>
      <c r="P429" s="209">
        <f>O429*H429</f>
        <v>0</v>
      </c>
      <c r="Q429" s="209">
        <v>0</v>
      </c>
      <c r="R429" s="209">
        <f>Q429*H429</f>
        <v>0</v>
      </c>
      <c r="S429" s="209">
        <v>0</v>
      </c>
      <c r="T429" s="21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1" t="s">
        <v>617</v>
      </c>
      <c r="AT429" s="211" t="s">
        <v>116</v>
      </c>
      <c r="AU429" s="211" t="s">
        <v>76</v>
      </c>
      <c r="AY429" s="18" t="s">
        <v>114</v>
      </c>
      <c r="BE429" s="212">
        <f>IF(N429="základní",J429,0)</f>
        <v>0</v>
      </c>
      <c r="BF429" s="212">
        <f>IF(N429="snížená",J429,0)</f>
        <v>0</v>
      </c>
      <c r="BG429" s="212">
        <f>IF(N429="zákl. přenesená",J429,0)</f>
        <v>0</v>
      </c>
      <c r="BH429" s="212">
        <f>IF(N429="sníž. přenesená",J429,0)</f>
        <v>0</v>
      </c>
      <c r="BI429" s="212">
        <f>IF(N429="nulová",J429,0)</f>
        <v>0</v>
      </c>
      <c r="BJ429" s="18" t="s">
        <v>74</v>
      </c>
      <c r="BK429" s="212">
        <f>ROUND(I429*H429,2)</f>
        <v>0</v>
      </c>
      <c r="BL429" s="18" t="s">
        <v>617</v>
      </c>
      <c r="BM429" s="211" t="s">
        <v>645</v>
      </c>
    </row>
    <row r="430" s="2" customFormat="1">
      <c r="A430" s="39"/>
      <c r="B430" s="40"/>
      <c r="C430" s="41"/>
      <c r="D430" s="213" t="s">
        <v>122</v>
      </c>
      <c r="E430" s="41"/>
      <c r="F430" s="214" t="s">
        <v>644</v>
      </c>
      <c r="G430" s="41"/>
      <c r="H430" s="41"/>
      <c r="I430" s="215"/>
      <c r="J430" s="41"/>
      <c r="K430" s="41"/>
      <c r="L430" s="45"/>
      <c r="M430" s="216"/>
      <c r="N430" s="217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122</v>
      </c>
      <c r="AU430" s="18" t="s">
        <v>76</v>
      </c>
    </row>
    <row r="431" s="2" customFormat="1">
      <c r="A431" s="39"/>
      <c r="B431" s="40"/>
      <c r="C431" s="41"/>
      <c r="D431" s="218" t="s">
        <v>124</v>
      </c>
      <c r="E431" s="41"/>
      <c r="F431" s="219" t="s">
        <v>646</v>
      </c>
      <c r="G431" s="41"/>
      <c r="H431" s="41"/>
      <c r="I431" s="215"/>
      <c r="J431" s="41"/>
      <c r="K431" s="41"/>
      <c r="L431" s="45"/>
      <c r="M431" s="216"/>
      <c r="N431" s="217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124</v>
      </c>
      <c r="AU431" s="18" t="s">
        <v>76</v>
      </c>
    </row>
    <row r="432" s="2" customFormat="1" ht="16.5" customHeight="1">
      <c r="A432" s="39"/>
      <c r="B432" s="40"/>
      <c r="C432" s="199" t="s">
        <v>647</v>
      </c>
      <c r="D432" s="199" t="s">
        <v>116</v>
      </c>
      <c r="E432" s="200" t="s">
        <v>648</v>
      </c>
      <c r="F432" s="201" t="s">
        <v>649</v>
      </c>
      <c r="G432" s="202" t="s">
        <v>616</v>
      </c>
      <c r="H432" s="203">
        <v>1</v>
      </c>
      <c r="I432" s="204"/>
      <c r="J432" s="205">
        <f>ROUND(I432*H432,2)</f>
        <v>0</v>
      </c>
      <c r="K432" s="206"/>
      <c r="L432" s="45"/>
      <c r="M432" s="207" t="s">
        <v>19</v>
      </c>
      <c r="N432" s="208" t="s">
        <v>40</v>
      </c>
      <c r="O432" s="85"/>
      <c r="P432" s="209">
        <f>O432*H432</f>
        <v>0</v>
      </c>
      <c r="Q432" s="209">
        <v>0</v>
      </c>
      <c r="R432" s="209">
        <f>Q432*H432</f>
        <v>0</v>
      </c>
      <c r="S432" s="209">
        <v>0</v>
      </c>
      <c r="T432" s="21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1" t="s">
        <v>617</v>
      </c>
      <c r="AT432" s="211" t="s">
        <v>116</v>
      </c>
      <c r="AU432" s="211" t="s">
        <v>76</v>
      </c>
      <c r="AY432" s="18" t="s">
        <v>114</v>
      </c>
      <c r="BE432" s="212">
        <f>IF(N432="základní",J432,0)</f>
        <v>0</v>
      </c>
      <c r="BF432" s="212">
        <f>IF(N432="snížená",J432,0)</f>
        <v>0</v>
      </c>
      <c r="BG432" s="212">
        <f>IF(N432="zákl. přenesená",J432,0)</f>
        <v>0</v>
      </c>
      <c r="BH432" s="212">
        <f>IF(N432="sníž. přenesená",J432,0)</f>
        <v>0</v>
      </c>
      <c r="BI432" s="212">
        <f>IF(N432="nulová",J432,0)</f>
        <v>0</v>
      </c>
      <c r="BJ432" s="18" t="s">
        <v>74</v>
      </c>
      <c r="BK432" s="212">
        <f>ROUND(I432*H432,2)</f>
        <v>0</v>
      </c>
      <c r="BL432" s="18" t="s">
        <v>617</v>
      </c>
      <c r="BM432" s="211" t="s">
        <v>650</v>
      </c>
    </row>
    <row r="433" s="2" customFormat="1">
      <c r="A433" s="39"/>
      <c r="B433" s="40"/>
      <c r="C433" s="41"/>
      <c r="D433" s="213" t="s">
        <v>122</v>
      </c>
      <c r="E433" s="41"/>
      <c r="F433" s="214" t="s">
        <v>649</v>
      </c>
      <c r="G433" s="41"/>
      <c r="H433" s="41"/>
      <c r="I433" s="215"/>
      <c r="J433" s="41"/>
      <c r="K433" s="41"/>
      <c r="L433" s="45"/>
      <c r="M433" s="216"/>
      <c r="N433" s="217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122</v>
      </c>
      <c r="AU433" s="18" t="s">
        <v>76</v>
      </c>
    </row>
    <row r="434" s="2" customFormat="1">
      <c r="A434" s="39"/>
      <c r="B434" s="40"/>
      <c r="C434" s="41"/>
      <c r="D434" s="218" t="s">
        <v>124</v>
      </c>
      <c r="E434" s="41"/>
      <c r="F434" s="219" t="s">
        <v>651</v>
      </c>
      <c r="G434" s="41"/>
      <c r="H434" s="41"/>
      <c r="I434" s="215"/>
      <c r="J434" s="41"/>
      <c r="K434" s="41"/>
      <c r="L434" s="45"/>
      <c r="M434" s="216"/>
      <c r="N434" s="217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124</v>
      </c>
      <c r="AU434" s="18" t="s">
        <v>76</v>
      </c>
    </row>
    <row r="435" s="13" customFormat="1">
      <c r="A435" s="13"/>
      <c r="B435" s="220"/>
      <c r="C435" s="221"/>
      <c r="D435" s="213" t="s">
        <v>145</v>
      </c>
      <c r="E435" s="222" t="s">
        <v>19</v>
      </c>
      <c r="F435" s="223" t="s">
        <v>652</v>
      </c>
      <c r="G435" s="221"/>
      <c r="H435" s="222" t="s">
        <v>19</v>
      </c>
      <c r="I435" s="224"/>
      <c r="J435" s="221"/>
      <c r="K435" s="221"/>
      <c r="L435" s="225"/>
      <c r="M435" s="226"/>
      <c r="N435" s="227"/>
      <c r="O435" s="227"/>
      <c r="P435" s="227"/>
      <c r="Q435" s="227"/>
      <c r="R435" s="227"/>
      <c r="S435" s="227"/>
      <c r="T435" s="22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29" t="s">
        <v>145</v>
      </c>
      <c r="AU435" s="229" t="s">
        <v>76</v>
      </c>
      <c r="AV435" s="13" t="s">
        <v>74</v>
      </c>
      <c r="AW435" s="13" t="s">
        <v>31</v>
      </c>
      <c r="AX435" s="13" t="s">
        <v>69</v>
      </c>
      <c r="AY435" s="229" t="s">
        <v>114</v>
      </c>
    </row>
    <row r="436" s="14" customFormat="1">
      <c r="A436" s="14"/>
      <c r="B436" s="230"/>
      <c r="C436" s="231"/>
      <c r="D436" s="213" t="s">
        <v>145</v>
      </c>
      <c r="E436" s="232" t="s">
        <v>19</v>
      </c>
      <c r="F436" s="233" t="s">
        <v>74</v>
      </c>
      <c r="G436" s="231"/>
      <c r="H436" s="234">
        <v>1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0" t="s">
        <v>145</v>
      </c>
      <c r="AU436" s="240" t="s">
        <v>76</v>
      </c>
      <c r="AV436" s="14" t="s">
        <v>76</v>
      </c>
      <c r="AW436" s="14" t="s">
        <v>31</v>
      </c>
      <c r="AX436" s="14" t="s">
        <v>74</v>
      </c>
      <c r="AY436" s="240" t="s">
        <v>114</v>
      </c>
    </row>
    <row r="437" s="2" customFormat="1" ht="16.5" customHeight="1">
      <c r="A437" s="39"/>
      <c r="B437" s="40"/>
      <c r="C437" s="199" t="s">
        <v>653</v>
      </c>
      <c r="D437" s="199" t="s">
        <v>116</v>
      </c>
      <c r="E437" s="200" t="s">
        <v>654</v>
      </c>
      <c r="F437" s="201" t="s">
        <v>655</v>
      </c>
      <c r="G437" s="202" t="s">
        <v>616</v>
      </c>
      <c r="H437" s="203">
        <v>1</v>
      </c>
      <c r="I437" s="204"/>
      <c r="J437" s="205">
        <f>ROUND(I437*H437,2)</f>
        <v>0</v>
      </c>
      <c r="K437" s="206"/>
      <c r="L437" s="45"/>
      <c r="M437" s="207" t="s">
        <v>19</v>
      </c>
      <c r="N437" s="208" t="s">
        <v>40</v>
      </c>
      <c r="O437" s="85"/>
      <c r="P437" s="209">
        <f>O437*H437</f>
        <v>0</v>
      </c>
      <c r="Q437" s="209">
        <v>0</v>
      </c>
      <c r="R437" s="209">
        <f>Q437*H437</f>
        <v>0</v>
      </c>
      <c r="S437" s="209">
        <v>0</v>
      </c>
      <c r="T437" s="210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1" t="s">
        <v>617</v>
      </c>
      <c r="AT437" s="211" t="s">
        <v>116</v>
      </c>
      <c r="AU437" s="211" t="s">
        <v>76</v>
      </c>
      <c r="AY437" s="18" t="s">
        <v>114</v>
      </c>
      <c r="BE437" s="212">
        <f>IF(N437="základní",J437,0)</f>
        <v>0</v>
      </c>
      <c r="BF437" s="212">
        <f>IF(N437="snížená",J437,0)</f>
        <v>0</v>
      </c>
      <c r="BG437" s="212">
        <f>IF(N437="zákl. přenesená",J437,0)</f>
        <v>0</v>
      </c>
      <c r="BH437" s="212">
        <f>IF(N437="sníž. přenesená",J437,0)</f>
        <v>0</v>
      </c>
      <c r="BI437" s="212">
        <f>IF(N437="nulová",J437,0)</f>
        <v>0</v>
      </c>
      <c r="BJ437" s="18" t="s">
        <v>74</v>
      </c>
      <c r="BK437" s="212">
        <f>ROUND(I437*H437,2)</f>
        <v>0</v>
      </c>
      <c r="BL437" s="18" t="s">
        <v>617</v>
      </c>
      <c r="BM437" s="211" t="s">
        <v>656</v>
      </c>
    </row>
    <row r="438" s="2" customFormat="1">
      <c r="A438" s="39"/>
      <c r="B438" s="40"/>
      <c r="C438" s="41"/>
      <c r="D438" s="213" t="s">
        <v>122</v>
      </c>
      <c r="E438" s="41"/>
      <c r="F438" s="214" t="s">
        <v>655</v>
      </c>
      <c r="G438" s="41"/>
      <c r="H438" s="41"/>
      <c r="I438" s="215"/>
      <c r="J438" s="41"/>
      <c r="K438" s="41"/>
      <c r="L438" s="45"/>
      <c r="M438" s="216"/>
      <c r="N438" s="217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122</v>
      </c>
      <c r="AU438" s="18" t="s">
        <v>76</v>
      </c>
    </row>
    <row r="439" s="2" customFormat="1">
      <c r="A439" s="39"/>
      <c r="B439" s="40"/>
      <c r="C439" s="41"/>
      <c r="D439" s="218" t="s">
        <v>124</v>
      </c>
      <c r="E439" s="41"/>
      <c r="F439" s="219" t="s">
        <v>657</v>
      </c>
      <c r="G439" s="41"/>
      <c r="H439" s="41"/>
      <c r="I439" s="215"/>
      <c r="J439" s="41"/>
      <c r="K439" s="41"/>
      <c r="L439" s="45"/>
      <c r="M439" s="216"/>
      <c r="N439" s="217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124</v>
      </c>
      <c r="AU439" s="18" t="s">
        <v>76</v>
      </c>
    </row>
    <row r="440" s="2" customFormat="1" ht="16.5" customHeight="1">
      <c r="A440" s="39"/>
      <c r="B440" s="40"/>
      <c r="C440" s="199" t="s">
        <v>658</v>
      </c>
      <c r="D440" s="199" t="s">
        <v>116</v>
      </c>
      <c r="E440" s="200" t="s">
        <v>659</v>
      </c>
      <c r="F440" s="201" t="s">
        <v>660</v>
      </c>
      <c r="G440" s="202" t="s">
        <v>616</v>
      </c>
      <c r="H440" s="203">
        <v>1</v>
      </c>
      <c r="I440" s="204"/>
      <c r="J440" s="205">
        <f>ROUND(I440*H440,2)</f>
        <v>0</v>
      </c>
      <c r="K440" s="206"/>
      <c r="L440" s="45"/>
      <c r="M440" s="207" t="s">
        <v>19</v>
      </c>
      <c r="N440" s="208" t="s">
        <v>40</v>
      </c>
      <c r="O440" s="85"/>
      <c r="P440" s="209">
        <f>O440*H440</f>
        <v>0</v>
      </c>
      <c r="Q440" s="209">
        <v>0</v>
      </c>
      <c r="R440" s="209">
        <f>Q440*H440</f>
        <v>0</v>
      </c>
      <c r="S440" s="209">
        <v>0</v>
      </c>
      <c r="T440" s="210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1" t="s">
        <v>617</v>
      </c>
      <c r="AT440" s="211" t="s">
        <v>116</v>
      </c>
      <c r="AU440" s="211" t="s">
        <v>76</v>
      </c>
      <c r="AY440" s="18" t="s">
        <v>114</v>
      </c>
      <c r="BE440" s="212">
        <f>IF(N440="základní",J440,0)</f>
        <v>0</v>
      </c>
      <c r="BF440" s="212">
        <f>IF(N440="snížená",J440,0)</f>
        <v>0</v>
      </c>
      <c r="BG440" s="212">
        <f>IF(N440="zákl. přenesená",J440,0)</f>
        <v>0</v>
      </c>
      <c r="BH440" s="212">
        <f>IF(N440="sníž. přenesená",J440,0)</f>
        <v>0</v>
      </c>
      <c r="BI440" s="212">
        <f>IF(N440="nulová",J440,0)</f>
        <v>0</v>
      </c>
      <c r="BJ440" s="18" t="s">
        <v>74</v>
      </c>
      <c r="BK440" s="212">
        <f>ROUND(I440*H440,2)</f>
        <v>0</v>
      </c>
      <c r="BL440" s="18" t="s">
        <v>617</v>
      </c>
      <c r="BM440" s="211" t="s">
        <v>661</v>
      </c>
    </row>
    <row r="441" s="2" customFormat="1">
      <c r="A441" s="39"/>
      <c r="B441" s="40"/>
      <c r="C441" s="41"/>
      <c r="D441" s="213" t="s">
        <v>122</v>
      </c>
      <c r="E441" s="41"/>
      <c r="F441" s="214" t="s">
        <v>660</v>
      </c>
      <c r="G441" s="41"/>
      <c r="H441" s="41"/>
      <c r="I441" s="215"/>
      <c r="J441" s="41"/>
      <c r="K441" s="41"/>
      <c r="L441" s="45"/>
      <c r="M441" s="216"/>
      <c r="N441" s="217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122</v>
      </c>
      <c r="AU441" s="18" t="s">
        <v>76</v>
      </c>
    </row>
    <row r="442" s="2" customFormat="1">
      <c r="A442" s="39"/>
      <c r="B442" s="40"/>
      <c r="C442" s="41"/>
      <c r="D442" s="218" t="s">
        <v>124</v>
      </c>
      <c r="E442" s="41"/>
      <c r="F442" s="219" t="s">
        <v>662</v>
      </c>
      <c r="G442" s="41"/>
      <c r="H442" s="41"/>
      <c r="I442" s="215"/>
      <c r="J442" s="41"/>
      <c r="K442" s="41"/>
      <c r="L442" s="45"/>
      <c r="M442" s="216"/>
      <c r="N442" s="217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124</v>
      </c>
      <c r="AU442" s="18" t="s">
        <v>76</v>
      </c>
    </row>
    <row r="443" s="12" customFormat="1" ht="22.8" customHeight="1">
      <c r="A443" s="12"/>
      <c r="B443" s="183"/>
      <c r="C443" s="184"/>
      <c r="D443" s="185" t="s">
        <v>68</v>
      </c>
      <c r="E443" s="197" t="s">
        <v>663</v>
      </c>
      <c r="F443" s="197" t="s">
        <v>664</v>
      </c>
      <c r="G443" s="184"/>
      <c r="H443" s="184"/>
      <c r="I443" s="187"/>
      <c r="J443" s="198">
        <f>BK443</f>
        <v>0</v>
      </c>
      <c r="K443" s="184"/>
      <c r="L443" s="189"/>
      <c r="M443" s="190"/>
      <c r="N443" s="191"/>
      <c r="O443" s="191"/>
      <c r="P443" s="192">
        <f>SUM(P444:P452)</f>
        <v>0</v>
      </c>
      <c r="Q443" s="191"/>
      <c r="R443" s="192">
        <f>SUM(R444:R452)</f>
        <v>0</v>
      </c>
      <c r="S443" s="191"/>
      <c r="T443" s="193">
        <f>SUM(T444:T452)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194" t="s">
        <v>151</v>
      </c>
      <c r="AT443" s="195" t="s">
        <v>68</v>
      </c>
      <c r="AU443" s="195" t="s">
        <v>74</v>
      </c>
      <c r="AY443" s="194" t="s">
        <v>114</v>
      </c>
      <c r="BK443" s="196">
        <f>SUM(BK444:BK452)</f>
        <v>0</v>
      </c>
    </row>
    <row r="444" s="2" customFormat="1" ht="24.15" customHeight="1">
      <c r="A444" s="39"/>
      <c r="B444" s="40"/>
      <c r="C444" s="199" t="s">
        <v>665</v>
      </c>
      <c r="D444" s="199" t="s">
        <v>116</v>
      </c>
      <c r="E444" s="200" t="s">
        <v>666</v>
      </c>
      <c r="F444" s="201" t="s">
        <v>667</v>
      </c>
      <c r="G444" s="202" t="s">
        <v>668</v>
      </c>
      <c r="H444" s="203">
        <v>1</v>
      </c>
      <c r="I444" s="204"/>
      <c r="J444" s="205">
        <f>ROUND(I444*H444,2)</f>
        <v>0</v>
      </c>
      <c r="K444" s="206"/>
      <c r="L444" s="45"/>
      <c r="M444" s="207" t="s">
        <v>19</v>
      </c>
      <c r="N444" s="208" t="s">
        <v>40</v>
      </c>
      <c r="O444" s="85"/>
      <c r="P444" s="209">
        <f>O444*H444</f>
        <v>0</v>
      </c>
      <c r="Q444" s="209">
        <v>0</v>
      </c>
      <c r="R444" s="209">
        <f>Q444*H444</f>
        <v>0</v>
      </c>
      <c r="S444" s="209">
        <v>0</v>
      </c>
      <c r="T444" s="210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1" t="s">
        <v>617</v>
      </c>
      <c r="AT444" s="211" t="s">
        <v>116</v>
      </c>
      <c r="AU444" s="211" t="s">
        <v>76</v>
      </c>
      <c r="AY444" s="18" t="s">
        <v>114</v>
      </c>
      <c r="BE444" s="212">
        <f>IF(N444="základní",J444,0)</f>
        <v>0</v>
      </c>
      <c r="BF444" s="212">
        <f>IF(N444="snížená",J444,0)</f>
        <v>0</v>
      </c>
      <c r="BG444" s="212">
        <f>IF(N444="zákl. přenesená",J444,0)</f>
        <v>0</v>
      </c>
      <c r="BH444" s="212">
        <f>IF(N444="sníž. přenesená",J444,0)</f>
        <v>0</v>
      </c>
      <c r="BI444" s="212">
        <f>IF(N444="nulová",J444,0)</f>
        <v>0</v>
      </c>
      <c r="BJ444" s="18" t="s">
        <v>74</v>
      </c>
      <c r="BK444" s="212">
        <f>ROUND(I444*H444,2)</f>
        <v>0</v>
      </c>
      <c r="BL444" s="18" t="s">
        <v>617</v>
      </c>
      <c r="BM444" s="211" t="s">
        <v>669</v>
      </c>
    </row>
    <row r="445" s="2" customFormat="1">
      <c r="A445" s="39"/>
      <c r="B445" s="40"/>
      <c r="C445" s="41"/>
      <c r="D445" s="213" t="s">
        <v>122</v>
      </c>
      <c r="E445" s="41"/>
      <c r="F445" s="214" t="s">
        <v>670</v>
      </c>
      <c r="G445" s="41"/>
      <c r="H445" s="41"/>
      <c r="I445" s="215"/>
      <c r="J445" s="41"/>
      <c r="K445" s="41"/>
      <c r="L445" s="45"/>
      <c r="M445" s="216"/>
      <c r="N445" s="217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122</v>
      </c>
      <c r="AU445" s="18" t="s">
        <v>76</v>
      </c>
    </row>
    <row r="446" s="2" customFormat="1">
      <c r="A446" s="39"/>
      <c r="B446" s="40"/>
      <c r="C446" s="41"/>
      <c r="D446" s="218" t="s">
        <v>124</v>
      </c>
      <c r="E446" s="41"/>
      <c r="F446" s="219" t="s">
        <v>671</v>
      </c>
      <c r="G446" s="41"/>
      <c r="H446" s="41"/>
      <c r="I446" s="215"/>
      <c r="J446" s="41"/>
      <c r="K446" s="41"/>
      <c r="L446" s="45"/>
      <c r="M446" s="216"/>
      <c r="N446" s="217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124</v>
      </c>
      <c r="AU446" s="18" t="s">
        <v>76</v>
      </c>
    </row>
    <row r="447" s="2" customFormat="1" ht="16.5" customHeight="1">
      <c r="A447" s="39"/>
      <c r="B447" s="40"/>
      <c r="C447" s="199" t="s">
        <v>672</v>
      </c>
      <c r="D447" s="199" t="s">
        <v>116</v>
      </c>
      <c r="E447" s="200" t="s">
        <v>673</v>
      </c>
      <c r="F447" s="201" t="s">
        <v>674</v>
      </c>
      <c r="G447" s="202" t="s">
        <v>616</v>
      </c>
      <c r="H447" s="203">
        <v>1</v>
      </c>
      <c r="I447" s="204"/>
      <c r="J447" s="205">
        <f>ROUND(I447*H447,2)</f>
        <v>0</v>
      </c>
      <c r="K447" s="206"/>
      <c r="L447" s="45"/>
      <c r="M447" s="207" t="s">
        <v>19</v>
      </c>
      <c r="N447" s="208" t="s">
        <v>40</v>
      </c>
      <c r="O447" s="85"/>
      <c r="P447" s="209">
        <f>O447*H447</f>
        <v>0</v>
      </c>
      <c r="Q447" s="209">
        <v>0</v>
      </c>
      <c r="R447" s="209">
        <f>Q447*H447</f>
        <v>0</v>
      </c>
      <c r="S447" s="209">
        <v>0</v>
      </c>
      <c r="T447" s="210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1" t="s">
        <v>617</v>
      </c>
      <c r="AT447" s="211" t="s">
        <v>116</v>
      </c>
      <c r="AU447" s="211" t="s">
        <v>76</v>
      </c>
      <c r="AY447" s="18" t="s">
        <v>114</v>
      </c>
      <c r="BE447" s="212">
        <f>IF(N447="základní",J447,0)</f>
        <v>0</v>
      </c>
      <c r="BF447" s="212">
        <f>IF(N447="snížená",J447,0)</f>
        <v>0</v>
      </c>
      <c r="BG447" s="212">
        <f>IF(N447="zákl. přenesená",J447,0)</f>
        <v>0</v>
      </c>
      <c r="BH447" s="212">
        <f>IF(N447="sníž. přenesená",J447,0)</f>
        <v>0</v>
      </c>
      <c r="BI447" s="212">
        <f>IF(N447="nulová",J447,0)</f>
        <v>0</v>
      </c>
      <c r="BJ447" s="18" t="s">
        <v>74</v>
      </c>
      <c r="BK447" s="212">
        <f>ROUND(I447*H447,2)</f>
        <v>0</v>
      </c>
      <c r="BL447" s="18" t="s">
        <v>617</v>
      </c>
      <c r="BM447" s="211" t="s">
        <v>675</v>
      </c>
    </row>
    <row r="448" s="2" customFormat="1">
      <c r="A448" s="39"/>
      <c r="B448" s="40"/>
      <c r="C448" s="41"/>
      <c r="D448" s="213" t="s">
        <v>122</v>
      </c>
      <c r="E448" s="41"/>
      <c r="F448" s="214" t="s">
        <v>674</v>
      </c>
      <c r="G448" s="41"/>
      <c r="H448" s="41"/>
      <c r="I448" s="215"/>
      <c r="J448" s="41"/>
      <c r="K448" s="41"/>
      <c r="L448" s="45"/>
      <c r="M448" s="216"/>
      <c r="N448" s="217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122</v>
      </c>
      <c r="AU448" s="18" t="s">
        <v>76</v>
      </c>
    </row>
    <row r="449" s="2" customFormat="1">
      <c r="A449" s="39"/>
      <c r="B449" s="40"/>
      <c r="C449" s="41"/>
      <c r="D449" s="218" t="s">
        <v>124</v>
      </c>
      <c r="E449" s="41"/>
      <c r="F449" s="219" t="s">
        <v>676</v>
      </c>
      <c r="G449" s="41"/>
      <c r="H449" s="41"/>
      <c r="I449" s="215"/>
      <c r="J449" s="41"/>
      <c r="K449" s="41"/>
      <c r="L449" s="45"/>
      <c r="M449" s="216"/>
      <c r="N449" s="217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124</v>
      </c>
      <c r="AU449" s="18" t="s">
        <v>76</v>
      </c>
    </row>
    <row r="450" s="2" customFormat="1" ht="16.5" customHeight="1">
      <c r="A450" s="39"/>
      <c r="B450" s="40"/>
      <c r="C450" s="199" t="s">
        <v>677</v>
      </c>
      <c r="D450" s="199" t="s">
        <v>116</v>
      </c>
      <c r="E450" s="200" t="s">
        <v>678</v>
      </c>
      <c r="F450" s="201" t="s">
        <v>679</v>
      </c>
      <c r="G450" s="202" t="s">
        <v>616</v>
      </c>
      <c r="H450" s="203">
        <v>1</v>
      </c>
      <c r="I450" s="204"/>
      <c r="J450" s="205">
        <f>ROUND(I450*H450,2)</f>
        <v>0</v>
      </c>
      <c r="K450" s="206"/>
      <c r="L450" s="45"/>
      <c r="M450" s="207" t="s">
        <v>19</v>
      </c>
      <c r="N450" s="208" t="s">
        <v>40</v>
      </c>
      <c r="O450" s="85"/>
      <c r="P450" s="209">
        <f>O450*H450</f>
        <v>0</v>
      </c>
      <c r="Q450" s="209">
        <v>0</v>
      </c>
      <c r="R450" s="209">
        <f>Q450*H450</f>
        <v>0</v>
      </c>
      <c r="S450" s="209">
        <v>0</v>
      </c>
      <c r="T450" s="210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1" t="s">
        <v>617</v>
      </c>
      <c r="AT450" s="211" t="s">
        <v>116</v>
      </c>
      <c r="AU450" s="211" t="s">
        <v>76</v>
      </c>
      <c r="AY450" s="18" t="s">
        <v>114</v>
      </c>
      <c r="BE450" s="212">
        <f>IF(N450="základní",J450,0)</f>
        <v>0</v>
      </c>
      <c r="BF450" s="212">
        <f>IF(N450="snížená",J450,0)</f>
        <v>0</v>
      </c>
      <c r="BG450" s="212">
        <f>IF(N450="zákl. přenesená",J450,0)</f>
        <v>0</v>
      </c>
      <c r="BH450" s="212">
        <f>IF(N450="sníž. přenesená",J450,0)</f>
        <v>0</v>
      </c>
      <c r="BI450" s="212">
        <f>IF(N450="nulová",J450,0)</f>
        <v>0</v>
      </c>
      <c r="BJ450" s="18" t="s">
        <v>74</v>
      </c>
      <c r="BK450" s="212">
        <f>ROUND(I450*H450,2)</f>
        <v>0</v>
      </c>
      <c r="BL450" s="18" t="s">
        <v>617</v>
      </c>
      <c r="BM450" s="211" t="s">
        <v>680</v>
      </c>
    </row>
    <row r="451" s="2" customFormat="1">
      <c r="A451" s="39"/>
      <c r="B451" s="40"/>
      <c r="C451" s="41"/>
      <c r="D451" s="213" t="s">
        <v>122</v>
      </c>
      <c r="E451" s="41"/>
      <c r="F451" s="214" t="s">
        <v>679</v>
      </c>
      <c r="G451" s="41"/>
      <c r="H451" s="41"/>
      <c r="I451" s="215"/>
      <c r="J451" s="41"/>
      <c r="K451" s="41"/>
      <c r="L451" s="45"/>
      <c r="M451" s="216"/>
      <c r="N451" s="217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122</v>
      </c>
      <c r="AU451" s="18" t="s">
        <v>76</v>
      </c>
    </row>
    <row r="452" s="2" customFormat="1">
      <c r="A452" s="39"/>
      <c r="B452" s="40"/>
      <c r="C452" s="41"/>
      <c r="D452" s="218" t="s">
        <v>124</v>
      </c>
      <c r="E452" s="41"/>
      <c r="F452" s="219" t="s">
        <v>681</v>
      </c>
      <c r="G452" s="41"/>
      <c r="H452" s="41"/>
      <c r="I452" s="215"/>
      <c r="J452" s="41"/>
      <c r="K452" s="41"/>
      <c r="L452" s="45"/>
      <c r="M452" s="216"/>
      <c r="N452" s="217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124</v>
      </c>
      <c r="AU452" s="18" t="s">
        <v>76</v>
      </c>
    </row>
    <row r="453" s="12" customFormat="1" ht="22.8" customHeight="1">
      <c r="A453" s="12"/>
      <c r="B453" s="183"/>
      <c r="C453" s="184"/>
      <c r="D453" s="185" t="s">
        <v>68</v>
      </c>
      <c r="E453" s="197" t="s">
        <v>682</v>
      </c>
      <c r="F453" s="197" t="s">
        <v>683</v>
      </c>
      <c r="G453" s="184"/>
      <c r="H453" s="184"/>
      <c r="I453" s="187"/>
      <c r="J453" s="198">
        <f>BK453</f>
        <v>0</v>
      </c>
      <c r="K453" s="184"/>
      <c r="L453" s="189"/>
      <c r="M453" s="190"/>
      <c r="N453" s="191"/>
      <c r="O453" s="191"/>
      <c r="P453" s="192">
        <f>SUM(P454:P456)</f>
        <v>0</v>
      </c>
      <c r="Q453" s="191"/>
      <c r="R453" s="192">
        <f>SUM(R454:R456)</f>
        <v>0</v>
      </c>
      <c r="S453" s="191"/>
      <c r="T453" s="193">
        <f>SUM(T454:T456)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194" t="s">
        <v>151</v>
      </c>
      <c r="AT453" s="195" t="s">
        <v>68</v>
      </c>
      <c r="AU453" s="195" t="s">
        <v>74</v>
      </c>
      <c r="AY453" s="194" t="s">
        <v>114</v>
      </c>
      <c r="BK453" s="196">
        <f>SUM(BK454:BK456)</f>
        <v>0</v>
      </c>
    </row>
    <row r="454" s="2" customFormat="1" ht="16.5" customHeight="1">
      <c r="A454" s="39"/>
      <c r="B454" s="40"/>
      <c r="C454" s="199" t="s">
        <v>684</v>
      </c>
      <c r="D454" s="199" t="s">
        <v>116</v>
      </c>
      <c r="E454" s="200" t="s">
        <v>685</v>
      </c>
      <c r="F454" s="201" t="s">
        <v>686</v>
      </c>
      <c r="G454" s="202" t="s">
        <v>616</v>
      </c>
      <c r="H454" s="203">
        <v>1</v>
      </c>
      <c r="I454" s="204"/>
      <c r="J454" s="205">
        <f>ROUND(I454*H454,2)</f>
        <v>0</v>
      </c>
      <c r="K454" s="206"/>
      <c r="L454" s="45"/>
      <c r="M454" s="207" t="s">
        <v>19</v>
      </c>
      <c r="N454" s="208" t="s">
        <v>40</v>
      </c>
      <c r="O454" s="85"/>
      <c r="P454" s="209">
        <f>O454*H454</f>
        <v>0</v>
      </c>
      <c r="Q454" s="209">
        <v>0</v>
      </c>
      <c r="R454" s="209">
        <f>Q454*H454</f>
        <v>0</v>
      </c>
      <c r="S454" s="209">
        <v>0</v>
      </c>
      <c r="T454" s="21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1" t="s">
        <v>617</v>
      </c>
      <c r="AT454" s="211" t="s">
        <v>116</v>
      </c>
      <c r="AU454" s="211" t="s">
        <v>76</v>
      </c>
      <c r="AY454" s="18" t="s">
        <v>114</v>
      </c>
      <c r="BE454" s="212">
        <f>IF(N454="základní",J454,0)</f>
        <v>0</v>
      </c>
      <c r="BF454" s="212">
        <f>IF(N454="snížená",J454,0)</f>
        <v>0</v>
      </c>
      <c r="BG454" s="212">
        <f>IF(N454="zákl. přenesená",J454,0)</f>
        <v>0</v>
      </c>
      <c r="BH454" s="212">
        <f>IF(N454="sníž. přenesená",J454,0)</f>
        <v>0</v>
      </c>
      <c r="BI454" s="212">
        <f>IF(N454="nulová",J454,0)</f>
        <v>0</v>
      </c>
      <c r="BJ454" s="18" t="s">
        <v>74</v>
      </c>
      <c r="BK454" s="212">
        <f>ROUND(I454*H454,2)</f>
        <v>0</v>
      </c>
      <c r="BL454" s="18" t="s">
        <v>617</v>
      </c>
      <c r="BM454" s="211" t="s">
        <v>687</v>
      </c>
    </row>
    <row r="455" s="2" customFormat="1">
      <c r="A455" s="39"/>
      <c r="B455" s="40"/>
      <c r="C455" s="41"/>
      <c r="D455" s="213" t="s">
        <v>122</v>
      </c>
      <c r="E455" s="41"/>
      <c r="F455" s="214" t="s">
        <v>686</v>
      </c>
      <c r="G455" s="41"/>
      <c r="H455" s="41"/>
      <c r="I455" s="215"/>
      <c r="J455" s="41"/>
      <c r="K455" s="41"/>
      <c r="L455" s="45"/>
      <c r="M455" s="216"/>
      <c r="N455" s="217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122</v>
      </c>
      <c r="AU455" s="18" t="s">
        <v>76</v>
      </c>
    </row>
    <row r="456" s="2" customFormat="1">
      <c r="A456" s="39"/>
      <c r="B456" s="40"/>
      <c r="C456" s="41"/>
      <c r="D456" s="218" t="s">
        <v>124</v>
      </c>
      <c r="E456" s="41"/>
      <c r="F456" s="219" t="s">
        <v>688</v>
      </c>
      <c r="G456" s="41"/>
      <c r="H456" s="41"/>
      <c r="I456" s="215"/>
      <c r="J456" s="41"/>
      <c r="K456" s="41"/>
      <c r="L456" s="45"/>
      <c r="M456" s="216"/>
      <c r="N456" s="217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124</v>
      </c>
      <c r="AU456" s="18" t="s">
        <v>76</v>
      </c>
    </row>
    <row r="457" s="12" customFormat="1" ht="22.8" customHeight="1">
      <c r="A457" s="12"/>
      <c r="B457" s="183"/>
      <c r="C457" s="184"/>
      <c r="D457" s="185" t="s">
        <v>68</v>
      </c>
      <c r="E457" s="197" t="s">
        <v>689</v>
      </c>
      <c r="F457" s="197" t="s">
        <v>690</v>
      </c>
      <c r="G457" s="184"/>
      <c r="H457" s="184"/>
      <c r="I457" s="187"/>
      <c r="J457" s="198">
        <f>BK457</f>
        <v>0</v>
      </c>
      <c r="K457" s="184"/>
      <c r="L457" s="189"/>
      <c r="M457" s="190"/>
      <c r="N457" s="191"/>
      <c r="O457" s="191"/>
      <c r="P457" s="192">
        <f>SUM(P458:P460)</f>
        <v>0</v>
      </c>
      <c r="Q457" s="191"/>
      <c r="R457" s="192">
        <f>SUM(R458:R460)</f>
        <v>0</v>
      </c>
      <c r="S457" s="191"/>
      <c r="T457" s="193">
        <f>SUM(T458:T460)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194" t="s">
        <v>151</v>
      </c>
      <c r="AT457" s="195" t="s">
        <v>68</v>
      </c>
      <c r="AU457" s="195" t="s">
        <v>74</v>
      </c>
      <c r="AY457" s="194" t="s">
        <v>114</v>
      </c>
      <c r="BK457" s="196">
        <f>SUM(BK458:BK460)</f>
        <v>0</v>
      </c>
    </row>
    <row r="458" s="2" customFormat="1" ht="16.5" customHeight="1">
      <c r="A458" s="39"/>
      <c r="B458" s="40"/>
      <c r="C458" s="199" t="s">
        <v>691</v>
      </c>
      <c r="D458" s="199" t="s">
        <v>116</v>
      </c>
      <c r="E458" s="200" t="s">
        <v>692</v>
      </c>
      <c r="F458" s="201" t="s">
        <v>693</v>
      </c>
      <c r="G458" s="202" t="s">
        <v>616</v>
      </c>
      <c r="H458" s="203">
        <v>1</v>
      </c>
      <c r="I458" s="204"/>
      <c r="J458" s="205">
        <f>ROUND(I458*H458,2)</f>
        <v>0</v>
      </c>
      <c r="K458" s="206"/>
      <c r="L458" s="45"/>
      <c r="M458" s="207" t="s">
        <v>19</v>
      </c>
      <c r="N458" s="208" t="s">
        <v>40</v>
      </c>
      <c r="O458" s="85"/>
      <c r="P458" s="209">
        <f>O458*H458</f>
        <v>0</v>
      </c>
      <c r="Q458" s="209">
        <v>0</v>
      </c>
      <c r="R458" s="209">
        <f>Q458*H458</f>
        <v>0</v>
      </c>
      <c r="S458" s="209">
        <v>0</v>
      </c>
      <c r="T458" s="210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1" t="s">
        <v>617</v>
      </c>
      <c r="AT458" s="211" t="s">
        <v>116</v>
      </c>
      <c r="AU458" s="211" t="s">
        <v>76</v>
      </c>
      <c r="AY458" s="18" t="s">
        <v>114</v>
      </c>
      <c r="BE458" s="212">
        <f>IF(N458="základní",J458,0)</f>
        <v>0</v>
      </c>
      <c r="BF458" s="212">
        <f>IF(N458="snížená",J458,0)</f>
        <v>0</v>
      </c>
      <c r="BG458" s="212">
        <f>IF(N458="zákl. přenesená",J458,0)</f>
        <v>0</v>
      </c>
      <c r="BH458" s="212">
        <f>IF(N458="sníž. přenesená",J458,0)</f>
        <v>0</v>
      </c>
      <c r="BI458" s="212">
        <f>IF(N458="nulová",J458,0)</f>
        <v>0</v>
      </c>
      <c r="BJ458" s="18" t="s">
        <v>74</v>
      </c>
      <c r="BK458" s="212">
        <f>ROUND(I458*H458,2)</f>
        <v>0</v>
      </c>
      <c r="BL458" s="18" t="s">
        <v>617</v>
      </c>
      <c r="BM458" s="211" t="s">
        <v>694</v>
      </c>
    </row>
    <row r="459" s="2" customFormat="1">
      <c r="A459" s="39"/>
      <c r="B459" s="40"/>
      <c r="C459" s="41"/>
      <c r="D459" s="213" t="s">
        <v>122</v>
      </c>
      <c r="E459" s="41"/>
      <c r="F459" s="214" t="s">
        <v>693</v>
      </c>
      <c r="G459" s="41"/>
      <c r="H459" s="41"/>
      <c r="I459" s="215"/>
      <c r="J459" s="41"/>
      <c r="K459" s="41"/>
      <c r="L459" s="45"/>
      <c r="M459" s="216"/>
      <c r="N459" s="217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122</v>
      </c>
      <c r="AU459" s="18" t="s">
        <v>76</v>
      </c>
    </row>
    <row r="460" s="2" customFormat="1">
      <c r="A460" s="39"/>
      <c r="B460" s="40"/>
      <c r="C460" s="41"/>
      <c r="D460" s="218" t="s">
        <v>124</v>
      </c>
      <c r="E460" s="41"/>
      <c r="F460" s="219" t="s">
        <v>695</v>
      </c>
      <c r="G460" s="41"/>
      <c r="H460" s="41"/>
      <c r="I460" s="215"/>
      <c r="J460" s="41"/>
      <c r="K460" s="41"/>
      <c r="L460" s="45"/>
      <c r="M460" s="216"/>
      <c r="N460" s="217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124</v>
      </c>
      <c r="AU460" s="18" t="s">
        <v>76</v>
      </c>
    </row>
    <row r="461" s="12" customFormat="1" ht="22.8" customHeight="1">
      <c r="A461" s="12"/>
      <c r="B461" s="183"/>
      <c r="C461" s="184"/>
      <c r="D461" s="185" t="s">
        <v>68</v>
      </c>
      <c r="E461" s="197" t="s">
        <v>696</v>
      </c>
      <c r="F461" s="197" t="s">
        <v>697</v>
      </c>
      <c r="G461" s="184"/>
      <c r="H461" s="184"/>
      <c r="I461" s="187"/>
      <c r="J461" s="198">
        <f>BK461</f>
        <v>0</v>
      </c>
      <c r="K461" s="184"/>
      <c r="L461" s="189"/>
      <c r="M461" s="190"/>
      <c r="N461" s="191"/>
      <c r="O461" s="191"/>
      <c r="P461" s="192">
        <f>SUM(P462:P464)</f>
        <v>0</v>
      </c>
      <c r="Q461" s="191"/>
      <c r="R461" s="192">
        <f>SUM(R462:R464)</f>
        <v>0</v>
      </c>
      <c r="S461" s="191"/>
      <c r="T461" s="193">
        <f>SUM(T462:T464)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194" t="s">
        <v>151</v>
      </c>
      <c r="AT461" s="195" t="s">
        <v>68</v>
      </c>
      <c r="AU461" s="195" t="s">
        <v>74</v>
      </c>
      <c r="AY461" s="194" t="s">
        <v>114</v>
      </c>
      <c r="BK461" s="196">
        <f>SUM(BK462:BK464)</f>
        <v>0</v>
      </c>
    </row>
    <row r="462" s="2" customFormat="1" ht="16.5" customHeight="1">
      <c r="A462" s="39"/>
      <c r="B462" s="40"/>
      <c r="C462" s="199" t="s">
        <v>698</v>
      </c>
      <c r="D462" s="199" t="s">
        <v>116</v>
      </c>
      <c r="E462" s="200" t="s">
        <v>699</v>
      </c>
      <c r="F462" s="201" t="s">
        <v>700</v>
      </c>
      <c r="G462" s="202" t="s">
        <v>616</v>
      </c>
      <c r="H462" s="203">
        <v>1</v>
      </c>
      <c r="I462" s="204"/>
      <c r="J462" s="205">
        <f>ROUND(I462*H462,2)</f>
        <v>0</v>
      </c>
      <c r="K462" s="206"/>
      <c r="L462" s="45"/>
      <c r="M462" s="207" t="s">
        <v>19</v>
      </c>
      <c r="N462" s="208" t="s">
        <v>40</v>
      </c>
      <c r="O462" s="85"/>
      <c r="P462" s="209">
        <f>O462*H462</f>
        <v>0</v>
      </c>
      <c r="Q462" s="209">
        <v>0</v>
      </c>
      <c r="R462" s="209">
        <f>Q462*H462</f>
        <v>0</v>
      </c>
      <c r="S462" s="209">
        <v>0</v>
      </c>
      <c r="T462" s="210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1" t="s">
        <v>617</v>
      </c>
      <c r="AT462" s="211" t="s">
        <v>116</v>
      </c>
      <c r="AU462" s="211" t="s">
        <v>76</v>
      </c>
      <c r="AY462" s="18" t="s">
        <v>114</v>
      </c>
      <c r="BE462" s="212">
        <f>IF(N462="základní",J462,0)</f>
        <v>0</v>
      </c>
      <c r="BF462" s="212">
        <f>IF(N462="snížená",J462,0)</f>
        <v>0</v>
      </c>
      <c r="BG462" s="212">
        <f>IF(N462="zákl. přenesená",J462,0)</f>
        <v>0</v>
      </c>
      <c r="BH462" s="212">
        <f>IF(N462="sníž. přenesená",J462,0)</f>
        <v>0</v>
      </c>
      <c r="BI462" s="212">
        <f>IF(N462="nulová",J462,0)</f>
        <v>0</v>
      </c>
      <c r="BJ462" s="18" t="s">
        <v>74</v>
      </c>
      <c r="BK462" s="212">
        <f>ROUND(I462*H462,2)</f>
        <v>0</v>
      </c>
      <c r="BL462" s="18" t="s">
        <v>617</v>
      </c>
      <c r="BM462" s="211" t="s">
        <v>701</v>
      </c>
    </row>
    <row r="463" s="2" customFormat="1">
      <c r="A463" s="39"/>
      <c r="B463" s="40"/>
      <c r="C463" s="41"/>
      <c r="D463" s="213" t="s">
        <v>122</v>
      </c>
      <c r="E463" s="41"/>
      <c r="F463" s="214" t="s">
        <v>700</v>
      </c>
      <c r="G463" s="41"/>
      <c r="H463" s="41"/>
      <c r="I463" s="215"/>
      <c r="J463" s="41"/>
      <c r="K463" s="41"/>
      <c r="L463" s="45"/>
      <c r="M463" s="216"/>
      <c r="N463" s="217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122</v>
      </c>
      <c r="AU463" s="18" t="s">
        <v>76</v>
      </c>
    </row>
    <row r="464" s="2" customFormat="1">
      <c r="A464" s="39"/>
      <c r="B464" s="40"/>
      <c r="C464" s="41"/>
      <c r="D464" s="218" t="s">
        <v>124</v>
      </c>
      <c r="E464" s="41"/>
      <c r="F464" s="219" t="s">
        <v>702</v>
      </c>
      <c r="G464" s="41"/>
      <c r="H464" s="41"/>
      <c r="I464" s="215"/>
      <c r="J464" s="41"/>
      <c r="K464" s="41"/>
      <c r="L464" s="45"/>
      <c r="M464" s="263"/>
      <c r="N464" s="264"/>
      <c r="O464" s="265"/>
      <c r="P464" s="265"/>
      <c r="Q464" s="265"/>
      <c r="R464" s="265"/>
      <c r="S464" s="265"/>
      <c r="T464" s="26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124</v>
      </c>
      <c r="AU464" s="18" t="s">
        <v>76</v>
      </c>
    </row>
    <row r="465" s="2" customFormat="1" ht="6.96" customHeight="1">
      <c r="A465" s="39"/>
      <c r="B465" s="60"/>
      <c r="C465" s="61"/>
      <c r="D465" s="61"/>
      <c r="E465" s="61"/>
      <c r="F465" s="61"/>
      <c r="G465" s="61"/>
      <c r="H465" s="61"/>
      <c r="I465" s="61"/>
      <c r="J465" s="61"/>
      <c r="K465" s="61"/>
      <c r="L465" s="45"/>
      <c r="M465" s="39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</row>
  </sheetData>
  <sheetProtection sheet="1" autoFilter="0" formatColumns="0" formatRows="0" objects="1" scenarios="1" spinCount="100000" saltValue="m5cf/CalLLD8aNIm4AUbErxnFzK56Wtmf6Ram5obo2gLNhYMw6pi3iAwnNW3X/2lvsW/jmXdes7sP1J8uQ6bxQ==" hashValue="ASsoGJZWuGlKmfB+tM8dBpEpIwlxpDmfhzIKEVf5c6zN2Bjsv0nfftxRistF0ifRaZ8FEOf3/geUs2391IxAZg==" algorithmName="SHA-512" password="CC35"/>
  <autoFilter ref="C89:K464"/>
  <mergeCells count="6">
    <mergeCell ref="E7:H7"/>
    <mergeCell ref="E16:H16"/>
    <mergeCell ref="E25:H25"/>
    <mergeCell ref="E46:H46"/>
    <mergeCell ref="E82:H82"/>
    <mergeCell ref="L2:V2"/>
  </mergeCells>
  <hyperlinks>
    <hyperlink ref="F95" r:id="rId1" display="https://podminky.urs.cz/item/CS_URS_2023_02/115001106"/>
    <hyperlink ref="F98" r:id="rId2" display="https://podminky.urs.cz/item/CS_URS_2023_02/115101201"/>
    <hyperlink ref="F101" r:id="rId3" display="https://podminky.urs.cz/item/CS_URS_2023_02/115101301"/>
    <hyperlink ref="F104" r:id="rId4" display="https://podminky.urs.cz/item/CS_URS_2023_02/122551101"/>
    <hyperlink ref="F112" r:id="rId5" display="https://podminky.urs.cz/item/CS_URS_2023_02/127551101"/>
    <hyperlink ref="F120" r:id="rId6" display="https://podminky.urs.cz/item/CS_URS_2023_02/129253101"/>
    <hyperlink ref="F124" r:id="rId7" display="https://podminky.urs.cz/item/CS_URS_2023_02/132551401"/>
    <hyperlink ref="F129" r:id="rId8" display="https://podminky.urs.cz/item/CS_URS_2023_02/139712111"/>
    <hyperlink ref="F134" r:id="rId9" display="https://podminky.urs.cz/item/CS_URS_2023_02/153191121"/>
    <hyperlink ref="F138" r:id="rId10" display="https://podminky.urs.cz/item/CS_URS_2023_02/153191131"/>
    <hyperlink ref="F141" r:id="rId11" display="https://podminky.urs.cz/item/CS_URS_2023_02/162751157"/>
    <hyperlink ref="F145" r:id="rId12" display="https://podminky.urs.cz/item/CS_URS_2023_02/162751159"/>
    <hyperlink ref="F150" r:id="rId13" display="https://podminky.urs.cz/item/CS_URS_2023_02/171201221"/>
    <hyperlink ref="F154" r:id="rId14" display="https://podminky.urs.cz/item/CS_URS_2023_02/181111111"/>
    <hyperlink ref="F159" r:id="rId15" display="https://podminky.urs.cz/item/CS_URS_2023_02/181152302"/>
    <hyperlink ref="F164" r:id="rId16" display="https://podminky.urs.cz/item/CS_URS_2023_02/181912112"/>
    <hyperlink ref="F170" r:id="rId17" display="https://podminky.urs.cz/item/CS_URS_2023_02/273354111"/>
    <hyperlink ref="F174" r:id="rId18" display="https://podminky.urs.cz/item/CS_URS_2023_02/273354211"/>
    <hyperlink ref="F177" r:id="rId19" display="https://podminky.urs.cz/item/CS_URS_2023_02/274354111"/>
    <hyperlink ref="F183" r:id="rId20" display="https://podminky.urs.cz/item/CS_URS_2023_02/274354211"/>
    <hyperlink ref="F186" r:id="rId21" display="https://podminky.urs.cz/item/CS_URS_2023_02/451319779"/>
    <hyperlink ref="F191" r:id="rId22" display="https://podminky.urs.cz/item/CS_URS_2023_02/321311116"/>
    <hyperlink ref="F196" r:id="rId23" display="https://podminky.urs.cz/item/CS_URS_2023_02/457312812"/>
    <hyperlink ref="F201" r:id="rId24" display="https://podminky.urs.cz/item/CS_URS_2023_02/465513228"/>
    <hyperlink ref="F206" r:id="rId25" display="https://podminky.urs.cz/item/CS_URS_2023_02/465513256.1"/>
    <hyperlink ref="F211" r:id="rId26" display="https://podminky.urs.cz/item/CS_URS_2023_02/311213921"/>
    <hyperlink ref="F217" r:id="rId27" display="https://podminky.urs.cz/item/CS_URS_2023_02/317321018"/>
    <hyperlink ref="F223" r:id="rId28" display="https://podminky.urs.cz/item/CS_URS_2023_02/317353121"/>
    <hyperlink ref="F229" r:id="rId29" display="https://podminky.urs.cz/item/CS_URS_2023_02/317353221"/>
    <hyperlink ref="F232" r:id="rId30" display="https://podminky.urs.cz/item/CS_URS_2023_02/317361016"/>
    <hyperlink ref="F237" r:id="rId31" display="https://podminky.urs.cz/item/CS_URS_2023_02/321213445"/>
    <hyperlink ref="F241" r:id="rId32" display="https://podminky.urs.cz/item/CS_URS_2023_02/321311115"/>
    <hyperlink ref="F246" r:id="rId33" display="https://podminky.urs.cz/item/CS_URS_2023_02/348171111"/>
    <hyperlink ref="F253" r:id="rId34" display="https://podminky.urs.cz/item/CS_URS_2023_02/411354315"/>
    <hyperlink ref="F256" r:id="rId35" display="https://podminky.urs.cz/item/CS_URS_2023_02/411354316"/>
    <hyperlink ref="F259" r:id="rId36" display="https://podminky.urs.cz/item/CS_URS_2023_02/411388532"/>
    <hyperlink ref="F272" r:id="rId37" display="https://podminky.urs.cz/item/CS_URS_2023_02/569811113"/>
    <hyperlink ref="F275" r:id="rId38" display="https://podminky.urs.cz/item/CS_URS_2023_02/569921132"/>
    <hyperlink ref="F278" r:id="rId39" display="https://podminky.urs.cz/item/CS_URS_2023_02/573211107"/>
    <hyperlink ref="F281" r:id="rId40" display="https://podminky.urs.cz/item/CS_URS_2023_02/577144131"/>
    <hyperlink ref="F286" r:id="rId41" display="https://podminky.urs.cz/item/CS_URS_2023_02/581111211"/>
    <hyperlink ref="F292" r:id="rId42" display="https://podminky.urs.cz/item/CS_URS_2023_02/628611111"/>
    <hyperlink ref="F304" r:id="rId43" display="https://podminky.urs.cz/item/CS_URS_2023_02/628611131"/>
    <hyperlink ref="F316" r:id="rId44" display="https://podminky.urs.cz/item/CS_URS_2023_02/628635411"/>
    <hyperlink ref="F322" r:id="rId45" display="https://podminky.urs.cz/item/CS_URS_2023_02/113154124"/>
    <hyperlink ref="F325" r:id="rId46" display="https://podminky.urs.cz/item/CS_URS_2023_02/113107321"/>
    <hyperlink ref="F329" r:id="rId47" display="https://podminky.urs.cz/item/CS_URS_2023_02/912211111"/>
    <hyperlink ref="F334" r:id="rId48" display="https://podminky.urs.cz/item/CS_URS_2023_02/919112114"/>
    <hyperlink ref="F338" r:id="rId49" display="https://podminky.urs.cz/item/CS_URS_2023_02/919121213"/>
    <hyperlink ref="F341" r:id="rId50" display="https://podminky.urs.cz/item/CS_URS_2023_02/919716111"/>
    <hyperlink ref="F346" r:id="rId51" display="https://podminky.urs.cz/item/CS_URS_2023_02/919731122"/>
    <hyperlink ref="F349" r:id="rId52" display="https://podminky.urs.cz/item/CS_URS_2023_02/919735111"/>
    <hyperlink ref="F353" r:id="rId53" display="https://podminky.urs.cz/item/CS_URS_2023_02/938121111"/>
    <hyperlink ref="F356" r:id="rId54" display="https://podminky.urs.cz/item/CS_URS_2023_02/938908411"/>
    <hyperlink ref="F360" r:id="rId55" display="https://podminky.urs.cz/item/CS_URS_2023_02/941121111"/>
    <hyperlink ref="F363" r:id="rId56" display="https://podminky.urs.cz/item/CS_URS_2023_02/941121211"/>
    <hyperlink ref="F367" r:id="rId57" display="https://podminky.urs.cz/item/CS_URS_2023_02/941121811"/>
    <hyperlink ref="F370" r:id="rId58" display="https://podminky.urs.cz/item/CS_URS_2023_02/962022491"/>
    <hyperlink ref="F375" r:id="rId59" display="https://podminky.urs.cz/item/CS_URS_2023_02/966053121"/>
    <hyperlink ref="F379" r:id="rId60" display="https://podminky.urs.cz/item/CS_URS_2023_02/985121122"/>
    <hyperlink ref="F389" r:id="rId61" display="https://podminky.urs.cz/item/CS_URS_2023_02/997221551"/>
    <hyperlink ref="F392" r:id="rId62" display="https://podminky.urs.cz/item/CS_URS_2023_02/997221551"/>
    <hyperlink ref="F395" r:id="rId63" display="https://podminky.urs.cz/item/CS_URS_2023_02/997221559"/>
    <hyperlink ref="F399" r:id="rId64" display="https://podminky.urs.cz/item/CS_URS_2023_02/997221559"/>
    <hyperlink ref="F403" r:id="rId65" display="https://podminky.urs.cz/item/CS_URS_2023_02/997221645"/>
    <hyperlink ref="F406" r:id="rId66" display="https://podminky.urs.cz/item/CS_URS_2023_02/997221655"/>
    <hyperlink ref="F410" r:id="rId67" display="https://podminky.urs.cz/item/CS_URS_2023_02/998212111"/>
    <hyperlink ref="F415" r:id="rId68" display="https://podminky.urs.cz/item/CS_URS_2023_01/011002000"/>
    <hyperlink ref="F418" r:id="rId69" display="https://podminky.urs.cz/item/CS_URS_2023_02/012002000"/>
    <hyperlink ref="F421" r:id="rId70" display="https://podminky.urs.cz/item/CS_URS_2023_02/013002000"/>
    <hyperlink ref="F424" r:id="rId71" display="https://podminky.urs.cz/item/CS_URS_2023_02/013254000"/>
    <hyperlink ref="F428" r:id="rId72" display="https://podminky.urs.cz/item/CS_URS_2023_01/030001000"/>
    <hyperlink ref="F431" r:id="rId73" display="https://podminky.urs.cz/item/CS_URS_2023_01/032803000"/>
    <hyperlink ref="F434" r:id="rId74" display="https://podminky.urs.cz/item/CS_URS_2023_01/033002000"/>
    <hyperlink ref="F439" r:id="rId75" display="https://podminky.urs.cz/item/CS_URS_2023_01/035103001"/>
    <hyperlink ref="F442" r:id="rId76" display="https://podminky.urs.cz/item/CS_URS_2023_01/039002000"/>
    <hyperlink ref="F446" r:id="rId77" display="https://podminky.urs.cz/item/CS_URS_2023_01/043203003"/>
    <hyperlink ref="F449" r:id="rId78" display="https://podminky.urs.cz/item/CS_URS_2023_02/045002000"/>
    <hyperlink ref="F452" r:id="rId79" display="https://podminky.urs.cz/item/CS_URS_2023_01/049103000"/>
    <hyperlink ref="F456" r:id="rId80" display="https://podminky.urs.cz/item/CS_URS_2023_01/063503000"/>
    <hyperlink ref="F460" r:id="rId81" display="https://podminky.urs.cz/item/CS_URS_2023_01/072002000"/>
    <hyperlink ref="F464" r:id="rId82" display="https://podminky.urs.cz/item/CS_URS_2023_02/08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703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704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705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706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707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708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709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710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711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712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713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73</v>
      </c>
      <c r="F18" s="278" t="s">
        <v>714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715</v>
      </c>
      <c r="F19" s="278" t="s">
        <v>716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717</v>
      </c>
      <c r="F20" s="278" t="s">
        <v>718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719</v>
      </c>
      <c r="F21" s="278" t="s">
        <v>720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721</v>
      </c>
      <c r="F22" s="278" t="s">
        <v>722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723</v>
      </c>
      <c r="F23" s="278" t="s">
        <v>724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725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726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727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728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729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730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731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732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733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100</v>
      </c>
      <c r="F36" s="278"/>
      <c r="G36" s="278" t="s">
        <v>734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735</v>
      </c>
      <c r="F37" s="278"/>
      <c r="G37" s="278" t="s">
        <v>736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50</v>
      </c>
      <c r="F38" s="278"/>
      <c r="G38" s="278" t="s">
        <v>737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51</v>
      </c>
      <c r="F39" s="278"/>
      <c r="G39" s="278" t="s">
        <v>738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101</v>
      </c>
      <c r="F40" s="278"/>
      <c r="G40" s="278" t="s">
        <v>739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102</v>
      </c>
      <c r="F41" s="278"/>
      <c r="G41" s="278" t="s">
        <v>740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741</v>
      </c>
      <c r="F42" s="278"/>
      <c r="G42" s="278" t="s">
        <v>742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743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744</v>
      </c>
      <c r="F44" s="278"/>
      <c r="G44" s="278" t="s">
        <v>745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104</v>
      </c>
      <c r="F45" s="278"/>
      <c r="G45" s="278" t="s">
        <v>746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747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748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749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750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751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752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753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754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755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756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757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758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759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760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761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762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763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764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765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766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767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768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769</v>
      </c>
      <c r="D76" s="296"/>
      <c r="E76" s="296"/>
      <c r="F76" s="296" t="s">
        <v>770</v>
      </c>
      <c r="G76" s="297"/>
      <c r="H76" s="296" t="s">
        <v>51</v>
      </c>
      <c r="I76" s="296" t="s">
        <v>54</v>
      </c>
      <c r="J76" s="296" t="s">
        <v>771</v>
      </c>
      <c r="K76" s="295"/>
    </row>
    <row r="77" s="1" customFormat="1" ht="17.25" customHeight="1">
      <c r="B77" s="293"/>
      <c r="C77" s="298" t="s">
        <v>772</v>
      </c>
      <c r="D77" s="298"/>
      <c r="E77" s="298"/>
      <c r="F77" s="299" t="s">
        <v>773</v>
      </c>
      <c r="G77" s="300"/>
      <c r="H77" s="298"/>
      <c r="I77" s="298"/>
      <c r="J77" s="298" t="s">
        <v>774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50</v>
      </c>
      <c r="D79" s="303"/>
      <c r="E79" s="303"/>
      <c r="F79" s="304" t="s">
        <v>775</v>
      </c>
      <c r="G79" s="305"/>
      <c r="H79" s="281" t="s">
        <v>776</v>
      </c>
      <c r="I79" s="281" t="s">
        <v>777</v>
      </c>
      <c r="J79" s="281">
        <v>20</v>
      </c>
      <c r="K79" s="295"/>
    </row>
    <row r="80" s="1" customFormat="1" ht="15" customHeight="1">
      <c r="B80" s="293"/>
      <c r="C80" s="281" t="s">
        <v>778</v>
      </c>
      <c r="D80" s="281"/>
      <c r="E80" s="281"/>
      <c r="F80" s="304" t="s">
        <v>775</v>
      </c>
      <c r="G80" s="305"/>
      <c r="H80" s="281" t="s">
        <v>779</v>
      </c>
      <c r="I80" s="281" t="s">
        <v>777</v>
      </c>
      <c r="J80" s="281">
        <v>120</v>
      </c>
      <c r="K80" s="295"/>
    </row>
    <row r="81" s="1" customFormat="1" ht="15" customHeight="1">
      <c r="B81" s="306"/>
      <c r="C81" s="281" t="s">
        <v>780</v>
      </c>
      <c r="D81" s="281"/>
      <c r="E81" s="281"/>
      <c r="F81" s="304" t="s">
        <v>781</v>
      </c>
      <c r="G81" s="305"/>
      <c r="H81" s="281" t="s">
        <v>782</v>
      </c>
      <c r="I81" s="281" t="s">
        <v>777</v>
      </c>
      <c r="J81" s="281">
        <v>50</v>
      </c>
      <c r="K81" s="295"/>
    </row>
    <row r="82" s="1" customFormat="1" ht="15" customHeight="1">
      <c r="B82" s="306"/>
      <c r="C82" s="281" t="s">
        <v>783</v>
      </c>
      <c r="D82" s="281"/>
      <c r="E82" s="281"/>
      <c r="F82" s="304" t="s">
        <v>775</v>
      </c>
      <c r="G82" s="305"/>
      <c r="H82" s="281" t="s">
        <v>784</v>
      </c>
      <c r="I82" s="281" t="s">
        <v>785</v>
      </c>
      <c r="J82" s="281"/>
      <c r="K82" s="295"/>
    </row>
    <row r="83" s="1" customFormat="1" ht="15" customHeight="1">
      <c r="B83" s="306"/>
      <c r="C83" s="307" t="s">
        <v>786</v>
      </c>
      <c r="D83" s="307"/>
      <c r="E83" s="307"/>
      <c r="F83" s="308" t="s">
        <v>781</v>
      </c>
      <c r="G83" s="307"/>
      <c r="H83" s="307" t="s">
        <v>787</v>
      </c>
      <c r="I83" s="307" t="s">
        <v>777</v>
      </c>
      <c r="J83" s="307">
        <v>15</v>
      </c>
      <c r="K83" s="295"/>
    </row>
    <row r="84" s="1" customFormat="1" ht="15" customHeight="1">
      <c r="B84" s="306"/>
      <c r="C84" s="307" t="s">
        <v>788</v>
      </c>
      <c r="D84" s="307"/>
      <c r="E84" s="307"/>
      <c r="F84" s="308" t="s">
        <v>781</v>
      </c>
      <c r="G84" s="307"/>
      <c r="H84" s="307" t="s">
        <v>789</v>
      </c>
      <c r="I84" s="307" t="s">
        <v>777</v>
      </c>
      <c r="J84" s="307">
        <v>15</v>
      </c>
      <c r="K84" s="295"/>
    </row>
    <row r="85" s="1" customFormat="1" ht="15" customHeight="1">
      <c r="B85" s="306"/>
      <c r="C85" s="307" t="s">
        <v>790</v>
      </c>
      <c r="D85" s="307"/>
      <c r="E85" s="307"/>
      <c r="F85" s="308" t="s">
        <v>781</v>
      </c>
      <c r="G85" s="307"/>
      <c r="H85" s="307" t="s">
        <v>791</v>
      </c>
      <c r="I85" s="307" t="s">
        <v>777</v>
      </c>
      <c r="J85" s="307">
        <v>20</v>
      </c>
      <c r="K85" s="295"/>
    </row>
    <row r="86" s="1" customFormat="1" ht="15" customHeight="1">
      <c r="B86" s="306"/>
      <c r="C86" s="307" t="s">
        <v>792</v>
      </c>
      <c r="D86" s="307"/>
      <c r="E86" s="307"/>
      <c r="F86" s="308" t="s">
        <v>781</v>
      </c>
      <c r="G86" s="307"/>
      <c r="H86" s="307" t="s">
        <v>793</v>
      </c>
      <c r="I86" s="307" t="s">
        <v>777</v>
      </c>
      <c r="J86" s="307">
        <v>20</v>
      </c>
      <c r="K86" s="295"/>
    </row>
    <row r="87" s="1" customFormat="1" ht="15" customHeight="1">
      <c r="B87" s="306"/>
      <c r="C87" s="281" t="s">
        <v>794</v>
      </c>
      <c r="D87" s="281"/>
      <c r="E87" s="281"/>
      <c r="F87" s="304" t="s">
        <v>781</v>
      </c>
      <c r="G87" s="305"/>
      <c r="H87" s="281" t="s">
        <v>795</v>
      </c>
      <c r="I87" s="281" t="s">
        <v>777</v>
      </c>
      <c r="J87" s="281">
        <v>50</v>
      </c>
      <c r="K87" s="295"/>
    </row>
    <row r="88" s="1" customFormat="1" ht="15" customHeight="1">
      <c r="B88" s="306"/>
      <c r="C88" s="281" t="s">
        <v>796</v>
      </c>
      <c r="D88" s="281"/>
      <c r="E88" s="281"/>
      <c r="F88" s="304" t="s">
        <v>781</v>
      </c>
      <c r="G88" s="305"/>
      <c r="H88" s="281" t="s">
        <v>797</v>
      </c>
      <c r="I88" s="281" t="s">
        <v>777</v>
      </c>
      <c r="J88" s="281">
        <v>20</v>
      </c>
      <c r="K88" s="295"/>
    </row>
    <row r="89" s="1" customFormat="1" ht="15" customHeight="1">
      <c r="B89" s="306"/>
      <c r="C89" s="281" t="s">
        <v>798</v>
      </c>
      <c r="D89" s="281"/>
      <c r="E89" s="281"/>
      <c r="F89" s="304" t="s">
        <v>781</v>
      </c>
      <c r="G89" s="305"/>
      <c r="H89" s="281" t="s">
        <v>799</v>
      </c>
      <c r="I89" s="281" t="s">
        <v>777</v>
      </c>
      <c r="J89" s="281">
        <v>20</v>
      </c>
      <c r="K89" s="295"/>
    </row>
    <row r="90" s="1" customFormat="1" ht="15" customHeight="1">
      <c r="B90" s="306"/>
      <c r="C90" s="281" t="s">
        <v>800</v>
      </c>
      <c r="D90" s="281"/>
      <c r="E90" s="281"/>
      <c r="F90" s="304" t="s">
        <v>781</v>
      </c>
      <c r="G90" s="305"/>
      <c r="H90" s="281" t="s">
        <v>801</v>
      </c>
      <c r="I90" s="281" t="s">
        <v>777</v>
      </c>
      <c r="J90" s="281">
        <v>50</v>
      </c>
      <c r="K90" s="295"/>
    </row>
    <row r="91" s="1" customFormat="1" ht="15" customHeight="1">
      <c r="B91" s="306"/>
      <c r="C91" s="281" t="s">
        <v>802</v>
      </c>
      <c r="D91" s="281"/>
      <c r="E91" s="281"/>
      <c r="F91" s="304" t="s">
        <v>781</v>
      </c>
      <c r="G91" s="305"/>
      <c r="H91" s="281" t="s">
        <v>802</v>
      </c>
      <c r="I91" s="281" t="s">
        <v>777</v>
      </c>
      <c r="J91" s="281">
        <v>50</v>
      </c>
      <c r="K91" s="295"/>
    </row>
    <row r="92" s="1" customFormat="1" ht="15" customHeight="1">
      <c r="B92" s="306"/>
      <c r="C92" s="281" t="s">
        <v>803</v>
      </c>
      <c r="D92" s="281"/>
      <c r="E92" s="281"/>
      <c r="F92" s="304" t="s">
        <v>781</v>
      </c>
      <c r="G92" s="305"/>
      <c r="H92" s="281" t="s">
        <v>804</v>
      </c>
      <c r="I92" s="281" t="s">
        <v>777</v>
      </c>
      <c r="J92" s="281">
        <v>255</v>
      </c>
      <c r="K92" s="295"/>
    </row>
    <row r="93" s="1" customFormat="1" ht="15" customHeight="1">
      <c r="B93" s="306"/>
      <c r="C93" s="281" t="s">
        <v>805</v>
      </c>
      <c r="D93" s="281"/>
      <c r="E93" s="281"/>
      <c r="F93" s="304" t="s">
        <v>775</v>
      </c>
      <c r="G93" s="305"/>
      <c r="H93" s="281" t="s">
        <v>806</v>
      </c>
      <c r="I93" s="281" t="s">
        <v>807</v>
      </c>
      <c r="J93" s="281"/>
      <c r="K93" s="295"/>
    </row>
    <row r="94" s="1" customFormat="1" ht="15" customHeight="1">
      <c r="B94" s="306"/>
      <c r="C94" s="281" t="s">
        <v>808</v>
      </c>
      <c r="D94" s="281"/>
      <c r="E94" s="281"/>
      <c r="F94" s="304" t="s">
        <v>775</v>
      </c>
      <c r="G94" s="305"/>
      <c r="H94" s="281" t="s">
        <v>809</v>
      </c>
      <c r="I94" s="281" t="s">
        <v>810</v>
      </c>
      <c r="J94" s="281"/>
      <c r="K94" s="295"/>
    </row>
    <row r="95" s="1" customFormat="1" ht="15" customHeight="1">
      <c r="B95" s="306"/>
      <c r="C95" s="281" t="s">
        <v>811</v>
      </c>
      <c r="D95" s="281"/>
      <c r="E95" s="281"/>
      <c r="F95" s="304" t="s">
        <v>775</v>
      </c>
      <c r="G95" s="305"/>
      <c r="H95" s="281" t="s">
        <v>811</v>
      </c>
      <c r="I95" s="281" t="s">
        <v>810</v>
      </c>
      <c r="J95" s="281"/>
      <c r="K95" s="295"/>
    </row>
    <row r="96" s="1" customFormat="1" ht="15" customHeight="1">
      <c r="B96" s="306"/>
      <c r="C96" s="281" t="s">
        <v>35</v>
      </c>
      <c r="D96" s="281"/>
      <c r="E96" s="281"/>
      <c r="F96" s="304" t="s">
        <v>775</v>
      </c>
      <c r="G96" s="305"/>
      <c r="H96" s="281" t="s">
        <v>812</v>
      </c>
      <c r="I96" s="281" t="s">
        <v>810</v>
      </c>
      <c r="J96" s="281"/>
      <c r="K96" s="295"/>
    </row>
    <row r="97" s="1" customFormat="1" ht="15" customHeight="1">
      <c r="B97" s="306"/>
      <c r="C97" s="281" t="s">
        <v>45</v>
      </c>
      <c r="D97" s="281"/>
      <c r="E97" s="281"/>
      <c r="F97" s="304" t="s">
        <v>775</v>
      </c>
      <c r="G97" s="305"/>
      <c r="H97" s="281" t="s">
        <v>813</v>
      </c>
      <c r="I97" s="281" t="s">
        <v>810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814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769</v>
      </c>
      <c r="D103" s="296"/>
      <c r="E103" s="296"/>
      <c r="F103" s="296" t="s">
        <v>770</v>
      </c>
      <c r="G103" s="297"/>
      <c r="H103" s="296" t="s">
        <v>51</v>
      </c>
      <c r="I103" s="296" t="s">
        <v>54</v>
      </c>
      <c r="J103" s="296" t="s">
        <v>771</v>
      </c>
      <c r="K103" s="295"/>
    </row>
    <row r="104" s="1" customFormat="1" ht="17.25" customHeight="1">
      <c r="B104" s="293"/>
      <c r="C104" s="298" t="s">
        <v>772</v>
      </c>
      <c r="D104" s="298"/>
      <c r="E104" s="298"/>
      <c r="F104" s="299" t="s">
        <v>773</v>
      </c>
      <c r="G104" s="300"/>
      <c r="H104" s="298"/>
      <c r="I104" s="298"/>
      <c r="J104" s="298" t="s">
        <v>774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50</v>
      </c>
      <c r="D106" s="303"/>
      <c r="E106" s="303"/>
      <c r="F106" s="304" t="s">
        <v>775</v>
      </c>
      <c r="G106" s="281"/>
      <c r="H106" s="281" t="s">
        <v>815</v>
      </c>
      <c r="I106" s="281" t="s">
        <v>777</v>
      </c>
      <c r="J106" s="281">
        <v>20</v>
      </c>
      <c r="K106" s="295"/>
    </row>
    <row r="107" s="1" customFormat="1" ht="15" customHeight="1">
      <c r="B107" s="293"/>
      <c r="C107" s="281" t="s">
        <v>778</v>
      </c>
      <c r="D107" s="281"/>
      <c r="E107" s="281"/>
      <c r="F107" s="304" t="s">
        <v>775</v>
      </c>
      <c r="G107" s="281"/>
      <c r="H107" s="281" t="s">
        <v>815</v>
      </c>
      <c r="I107" s="281" t="s">
        <v>777</v>
      </c>
      <c r="J107" s="281">
        <v>120</v>
      </c>
      <c r="K107" s="295"/>
    </row>
    <row r="108" s="1" customFormat="1" ht="15" customHeight="1">
      <c r="B108" s="306"/>
      <c r="C108" s="281" t="s">
        <v>780</v>
      </c>
      <c r="D108" s="281"/>
      <c r="E108" s="281"/>
      <c r="F108" s="304" t="s">
        <v>781</v>
      </c>
      <c r="G108" s="281"/>
      <c r="H108" s="281" t="s">
        <v>815</v>
      </c>
      <c r="I108" s="281" t="s">
        <v>777</v>
      </c>
      <c r="J108" s="281">
        <v>50</v>
      </c>
      <c r="K108" s="295"/>
    </row>
    <row r="109" s="1" customFormat="1" ht="15" customHeight="1">
      <c r="B109" s="306"/>
      <c r="C109" s="281" t="s">
        <v>783</v>
      </c>
      <c r="D109" s="281"/>
      <c r="E109" s="281"/>
      <c r="F109" s="304" t="s">
        <v>775</v>
      </c>
      <c r="G109" s="281"/>
      <c r="H109" s="281" t="s">
        <v>815</v>
      </c>
      <c r="I109" s="281" t="s">
        <v>785</v>
      </c>
      <c r="J109" s="281"/>
      <c r="K109" s="295"/>
    </row>
    <row r="110" s="1" customFormat="1" ht="15" customHeight="1">
      <c r="B110" s="306"/>
      <c r="C110" s="281" t="s">
        <v>794</v>
      </c>
      <c r="D110" s="281"/>
      <c r="E110" s="281"/>
      <c r="F110" s="304" t="s">
        <v>781</v>
      </c>
      <c r="G110" s="281"/>
      <c r="H110" s="281" t="s">
        <v>815</v>
      </c>
      <c r="I110" s="281" t="s">
        <v>777</v>
      </c>
      <c r="J110" s="281">
        <v>50</v>
      </c>
      <c r="K110" s="295"/>
    </row>
    <row r="111" s="1" customFormat="1" ht="15" customHeight="1">
      <c r="B111" s="306"/>
      <c r="C111" s="281" t="s">
        <v>802</v>
      </c>
      <c r="D111" s="281"/>
      <c r="E111" s="281"/>
      <c r="F111" s="304" t="s">
        <v>781</v>
      </c>
      <c r="G111" s="281"/>
      <c r="H111" s="281" t="s">
        <v>815</v>
      </c>
      <c r="I111" s="281" t="s">
        <v>777</v>
      </c>
      <c r="J111" s="281">
        <v>50</v>
      </c>
      <c r="K111" s="295"/>
    </row>
    <row r="112" s="1" customFormat="1" ht="15" customHeight="1">
      <c r="B112" s="306"/>
      <c r="C112" s="281" t="s">
        <v>800</v>
      </c>
      <c r="D112" s="281"/>
      <c r="E112" s="281"/>
      <c r="F112" s="304" t="s">
        <v>781</v>
      </c>
      <c r="G112" s="281"/>
      <c r="H112" s="281" t="s">
        <v>815</v>
      </c>
      <c r="I112" s="281" t="s">
        <v>777</v>
      </c>
      <c r="J112" s="281">
        <v>50</v>
      </c>
      <c r="K112" s="295"/>
    </row>
    <row r="113" s="1" customFormat="1" ht="15" customHeight="1">
      <c r="B113" s="306"/>
      <c r="C113" s="281" t="s">
        <v>50</v>
      </c>
      <c r="D113" s="281"/>
      <c r="E113" s="281"/>
      <c r="F113" s="304" t="s">
        <v>775</v>
      </c>
      <c r="G113" s="281"/>
      <c r="H113" s="281" t="s">
        <v>816</v>
      </c>
      <c r="I113" s="281" t="s">
        <v>777</v>
      </c>
      <c r="J113" s="281">
        <v>20</v>
      </c>
      <c r="K113" s="295"/>
    </row>
    <row r="114" s="1" customFormat="1" ht="15" customHeight="1">
      <c r="B114" s="306"/>
      <c r="C114" s="281" t="s">
        <v>817</v>
      </c>
      <c r="D114" s="281"/>
      <c r="E114" s="281"/>
      <c r="F114" s="304" t="s">
        <v>775</v>
      </c>
      <c r="G114" s="281"/>
      <c r="H114" s="281" t="s">
        <v>818</v>
      </c>
      <c r="I114" s="281" t="s">
        <v>777</v>
      </c>
      <c r="J114" s="281">
        <v>120</v>
      </c>
      <c r="K114" s="295"/>
    </row>
    <row r="115" s="1" customFormat="1" ht="15" customHeight="1">
      <c r="B115" s="306"/>
      <c r="C115" s="281" t="s">
        <v>35</v>
      </c>
      <c r="D115" s="281"/>
      <c r="E115" s="281"/>
      <c r="F115" s="304" t="s">
        <v>775</v>
      </c>
      <c r="G115" s="281"/>
      <c r="H115" s="281" t="s">
        <v>819</v>
      </c>
      <c r="I115" s="281" t="s">
        <v>810</v>
      </c>
      <c r="J115" s="281"/>
      <c r="K115" s="295"/>
    </row>
    <row r="116" s="1" customFormat="1" ht="15" customHeight="1">
      <c r="B116" s="306"/>
      <c r="C116" s="281" t="s">
        <v>45</v>
      </c>
      <c r="D116" s="281"/>
      <c r="E116" s="281"/>
      <c r="F116" s="304" t="s">
        <v>775</v>
      </c>
      <c r="G116" s="281"/>
      <c r="H116" s="281" t="s">
        <v>820</v>
      </c>
      <c r="I116" s="281" t="s">
        <v>810</v>
      </c>
      <c r="J116" s="281"/>
      <c r="K116" s="295"/>
    </row>
    <row r="117" s="1" customFormat="1" ht="15" customHeight="1">
      <c r="B117" s="306"/>
      <c r="C117" s="281" t="s">
        <v>54</v>
      </c>
      <c r="D117" s="281"/>
      <c r="E117" s="281"/>
      <c r="F117" s="304" t="s">
        <v>775</v>
      </c>
      <c r="G117" s="281"/>
      <c r="H117" s="281" t="s">
        <v>821</v>
      </c>
      <c r="I117" s="281" t="s">
        <v>822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823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769</v>
      </c>
      <c r="D123" s="296"/>
      <c r="E123" s="296"/>
      <c r="F123" s="296" t="s">
        <v>770</v>
      </c>
      <c r="G123" s="297"/>
      <c r="H123" s="296" t="s">
        <v>51</v>
      </c>
      <c r="I123" s="296" t="s">
        <v>54</v>
      </c>
      <c r="J123" s="296" t="s">
        <v>771</v>
      </c>
      <c r="K123" s="325"/>
    </row>
    <row r="124" s="1" customFormat="1" ht="17.25" customHeight="1">
      <c r="B124" s="324"/>
      <c r="C124" s="298" t="s">
        <v>772</v>
      </c>
      <c r="D124" s="298"/>
      <c r="E124" s="298"/>
      <c r="F124" s="299" t="s">
        <v>773</v>
      </c>
      <c r="G124" s="300"/>
      <c r="H124" s="298"/>
      <c r="I124" s="298"/>
      <c r="J124" s="298" t="s">
        <v>774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778</v>
      </c>
      <c r="D126" s="303"/>
      <c r="E126" s="303"/>
      <c r="F126" s="304" t="s">
        <v>775</v>
      </c>
      <c r="G126" s="281"/>
      <c r="H126" s="281" t="s">
        <v>815</v>
      </c>
      <c r="I126" s="281" t="s">
        <v>777</v>
      </c>
      <c r="J126" s="281">
        <v>120</v>
      </c>
      <c r="K126" s="329"/>
    </row>
    <row r="127" s="1" customFormat="1" ht="15" customHeight="1">
      <c r="B127" s="326"/>
      <c r="C127" s="281" t="s">
        <v>824</v>
      </c>
      <c r="D127" s="281"/>
      <c r="E127" s="281"/>
      <c r="F127" s="304" t="s">
        <v>775</v>
      </c>
      <c r="G127" s="281"/>
      <c r="H127" s="281" t="s">
        <v>825</v>
      </c>
      <c r="I127" s="281" t="s">
        <v>777</v>
      </c>
      <c r="J127" s="281" t="s">
        <v>826</v>
      </c>
      <c r="K127" s="329"/>
    </row>
    <row r="128" s="1" customFormat="1" ht="15" customHeight="1">
      <c r="B128" s="326"/>
      <c r="C128" s="281" t="s">
        <v>723</v>
      </c>
      <c r="D128" s="281"/>
      <c r="E128" s="281"/>
      <c r="F128" s="304" t="s">
        <v>775</v>
      </c>
      <c r="G128" s="281"/>
      <c r="H128" s="281" t="s">
        <v>827</v>
      </c>
      <c r="I128" s="281" t="s">
        <v>777</v>
      </c>
      <c r="J128" s="281" t="s">
        <v>826</v>
      </c>
      <c r="K128" s="329"/>
    </row>
    <row r="129" s="1" customFormat="1" ht="15" customHeight="1">
      <c r="B129" s="326"/>
      <c r="C129" s="281" t="s">
        <v>786</v>
      </c>
      <c r="D129" s="281"/>
      <c r="E129" s="281"/>
      <c r="F129" s="304" t="s">
        <v>781</v>
      </c>
      <c r="G129" s="281"/>
      <c r="H129" s="281" t="s">
        <v>787</v>
      </c>
      <c r="I129" s="281" t="s">
        <v>777</v>
      </c>
      <c r="J129" s="281">
        <v>15</v>
      </c>
      <c r="K129" s="329"/>
    </row>
    <row r="130" s="1" customFormat="1" ht="15" customHeight="1">
      <c r="B130" s="326"/>
      <c r="C130" s="307" t="s">
        <v>788</v>
      </c>
      <c r="D130" s="307"/>
      <c r="E130" s="307"/>
      <c r="F130" s="308" t="s">
        <v>781</v>
      </c>
      <c r="G130" s="307"/>
      <c r="H130" s="307" t="s">
        <v>789</v>
      </c>
      <c r="I130" s="307" t="s">
        <v>777</v>
      </c>
      <c r="J130" s="307">
        <v>15</v>
      </c>
      <c r="K130" s="329"/>
    </row>
    <row r="131" s="1" customFormat="1" ht="15" customHeight="1">
      <c r="B131" s="326"/>
      <c r="C131" s="307" t="s">
        <v>790</v>
      </c>
      <c r="D131" s="307"/>
      <c r="E131" s="307"/>
      <c r="F131" s="308" t="s">
        <v>781</v>
      </c>
      <c r="G131" s="307"/>
      <c r="H131" s="307" t="s">
        <v>791</v>
      </c>
      <c r="I131" s="307" t="s">
        <v>777</v>
      </c>
      <c r="J131" s="307">
        <v>20</v>
      </c>
      <c r="K131" s="329"/>
    </row>
    <row r="132" s="1" customFormat="1" ht="15" customHeight="1">
      <c r="B132" s="326"/>
      <c r="C132" s="307" t="s">
        <v>792</v>
      </c>
      <c r="D132" s="307"/>
      <c r="E132" s="307"/>
      <c r="F132" s="308" t="s">
        <v>781</v>
      </c>
      <c r="G132" s="307"/>
      <c r="H132" s="307" t="s">
        <v>793</v>
      </c>
      <c r="I132" s="307" t="s">
        <v>777</v>
      </c>
      <c r="J132" s="307">
        <v>20</v>
      </c>
      <c r="K132" s="329"/>
    </row>
    <row r="133" s="1" customFormat="1" ht="15" customHeight="1">
      <c r="B133" s="326"/>
      <c r="C133" s="281" t="s">
        <v>780</v>
      </c>
      <c r="D133" s="281"/>
      <c r="E133" s="281"/>
      <c r="F133" s="304" t="s">
        <v>781</v>
      </c>
      <c r="G133" s="281"/>
      <c r="H133" s="281" t="s">
        <v>815</v>
      </c>
      <c r="I133" s="281" t="s">
        <v>777</v>
      </c>
      <c r="J133" s="281">
        <v>50</v>
      </c>
      <c r="K133" s="329"/>
    </row>
    <row r="134" s="1" customFormat="1" ht="15" customHeight="1">
      <c r="B134" s="326"/>
      <c r="C134" s="281" t="s">
        <v>794</v>
      </c>
      <c r="D134" s="281"/>
      <c r="E134" s="281"/>
      <c r="F134" s="304" t="s">
        <v>781</v>
      </c>
      <c r="G134" s="281"/>
      <c r="H134" s="281" t="s">
        <v>815</v>
      </c>
      <c r="I134" s="281" t="s">
        <v>777</v>
      </c>
      <c r="J134" s="281">
        <v>50</v>
      </c>
      <c r="K134" s="329"/>
    </row>
    <row r="135" s="1" customFormat="1" ht="15" customHeight="1">
      <c r="B135" s="326"/>
      <c r="C135" s="281" t="s">
        <v>800</v>
      </c>
      <c r="D135" s="281"/>
      <c r="E135" s="281"/>
      <c r="F135" s="304" t="s">
        <v>781</v>
      </c>
      <c r="G135" s="281"/>
      <c r="H135" s="281" t="s">
        <v>815</v>
      </c>
      <c r="I135" s="281" t="s">
        <v>777</v>
      </c>
      <c r="J135" s="281">
        <v>50</v>
      </c>
      <c r="K135" s="329"/>
    </row>
    <row r="136" s="1" customFormat="1" ht="15" customHeight="1">
      <c r="B136" s="326"/>
      <c r="C136" s="281" t="s">
        <v>802</v>
      </c>
      <c r="D136" s="281"/>
      <c r="E136" s="281"/>
      <c r="F136" s="304" t="s">
        <v>781</v>
      </c>
      <c r="G136" s="281"/>
      <c r="H136" s="281" t="s">
        <v>815</v>
      </c>
      <c r="I136" s="281" t="s">
        <v>777</v>
      </c>
      <c r="J136" s="281">
        <v>50</v>
      </c>
      <c r="K136" s="329"/>
    </row>
    <row r="137" s="1" customFormat="1" ht="15" customHeight="1">
      <c r="B137" s="326"/>
      <c r="C137" s="281" t="s">
        <v>803</v>
      </c>
      <c r="D137" s="281"/>
      <c r="E137" s="281"/>
      <c r="F137" s="304" t="s">
        <v>781</v>
      </c>
      <c r="G137" s="281"/>
      <c r="H137" s="281" t="s">
        <v>828</v>
      </c>
      <c r="I137" s="281" t="s">
        <v>777</v>
      </c>
      <c r="J137" s="281">
        <v>255</v>
      </c>
      <c r="K137" s="329"/>
    </row>
    <row r="138" s="1" customFormat="1" ht="15" customHeight="1">
      <c r="B138" s="326"/>
      <c r="C138" s="281" t="s">
        <v>805</v>
      </c>
      <c r="D138" s="281"/>
      <c r="E138" s="281"/>
      <c r="F138" s="304" t="s">
        <v>775</v>
      </c>
      <c r="G138" s="281"/>
      <c r="H138" s="281" t="s">
        <v>829</v>
      </c>
      <c r="I138" s="281" t="s">
        <v>807</v>
      </c>
      <c r="J138" s="281"/>
      <c r="K138" s="329"/>
    </row>
    <row r="139" s="1" customFormat="1" ht="15" customHeight="1">
      <c r="B139" s="326"/>
      <c r="C139" s="281" t="s">
        <v>808</v>
      </c>
      <c r="D139" s="281"/>
      <c r="E139" s="281"/>
      <c r="F139" s="304" t="s">
        <v>775</v>
      </c>
      <c r="G139" s="281"/>
      <c r="H139" s="281" t="s">
        <v>830</v>
      </c>
      <c r="I139" s="281" t="s">
        <v>810</v>
      </c>
      <c r="J139" s="281"/>
      <c r="K139" s="329"/>
    </row>
    <row r="140" s="1" customFormat="1" ht="15" customHeight="1">
      <c r="B140" s="326"/>
      <c r="C140" s="281" t="s">
        <v>811</v>
      </c>
      <c r="D140" s="281"/>
      <c r="E140" s="281"/>
      <c r="F140" s="304" t="s">
        <v>775</v>
      </c>
      <c r="G140" s="281"/>
      <c r="H140" s="281" t="s">
        <v>811</v>
      </c>
      <c r="I140" s="281" t="s">
        <v>810</v>
      </c>
      <c r="J140" s="281"/>
      <c r="K140" s="329"/>
    </row>
    <row r="141" s="1" customFormat="1" ht="15" customHeight="1">
      <c r="B141" s="326"/>
      <c r="C141" s="281" t="s">
        <v>35</v>
      </c>
      <c r="D141" s="281"/>
      <c r="E141" s="281"/>
      <c r="F141" s="304" t="s">
        <v>775</v>
      </c>
      <c r="G141" s="281"/>
      <c r="H141" s="281" t="s">
        <v>831</v>
      </c>
      <c r="I141" s="281" t="s">
        <v>810</v>
      </c>
      <c r="J141" s="281"/>
      <c r="K141" s="329"/>
    </row>
    <row r="142" s="1" customFormat="1" ht="15" customHeight="1">
      <c r="B142" s="326"/>
      <c r="C142" s="281" t="s">
        <v>832</v>
      </c>
      <c r="D142" s="281"/>
      <c r="E142" s="281"/>
      <c r="F142" s="304" t="s">
        <v>775</v>
      </c>
      <c r="G142" s="281"/>
      <c r="H142" s="281" t="s">
        <v>833</v>
      </c>
      <c r="I142" s="281" t="s">
        <v>810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834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769</v>
      </c>
      <c r="D148" s="296"/>
      <c r="E148" s="296"/>
      <c r="F148" s="296" t="s">
        <v>770</v>
      </c>
      <c r="G148" s="297"/>
      <c r="H148" s="296" t="s">
        <v>51</v>
      </c>
      <c r="I148" s="296" t="s">
        <v>54</v>
      </c>
      <c r="J148" s="296" t="s">
        <v>771</v>
      </c>
      <c r="K148" s="295"/>
    </row>
    <row r="149" s="1" customFormat="1" ht="17.25" customHeight="1">
      <c r="B149" s="293"/>
      <c r="C149" s="298" t="s">
        <v>772</v>
      </c>
      <c r="D149" s="298"/>
      <c r="E149" s="298"/>
      <c r="F149" s="299" t="s">
        <v>773</v>
      </c>
      <c r="G149" s="300"/>
      <c r="H149" s="298"/>
      <c r="I149" s="298"/>
      <c r="J149" s="298" t="s">
        <v>774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778</v>
      </c>
      <c r="D151" s="281"/>
      <c r="E151" s="281"/>
      <c r="F151" s="334" t="s">
        <v>775</v>
      </c>
      <c r="G151" s="281"/>
      <c r="H151" s="333" t="s">
        <v>815</v>
      </c>
      <c r="I151" s="333" t="s">
        <v>777</v>
      </c>
      <c r="J151" s="333">
        <v>120</v>
      </c>
      <c r="K151" s="329"/>
    </row>
    <row r="152" s="1" customFormat="1" ht="15" customHeight="1">
      <c r="B152" s="306"/>
      <c r="C152" s="333" t="s">
        <v>824</v>
      </c>
      <c r="D152" s="281"/>
      <c r="E152" s="281"/>
      <c r="F152" s="334" t="s">
        <v>775</v>
      </c>
      <c r="G152" s="281"/>
      <c r="H152" s="333" t="s">
        <v>835</v>
      </c>
      <c r="I152" s="333" t="s">
        <v>777</v>
      </c>
      <c r="J152" s="333" t="s">
        <v>826</v>
      </c>
      <c r="K152" s="329"/>
    </row>
    <row r="153" s="1" customFormat="1" ht="15" customHeight="1">
      <c r="B153" s="306"/>
      <c r="C153" s="333" t="s">
        <v>723</v>
      </c>
      <c r="D153" s="281"/>
      <c r="E153" s="281"/>
      <c r="F153" s="334" t="s">
        <v>775</v>
      </c>
      <c r="G153" s="281"/>
      <c r="H153" s="333" t="s">
        <v>836</v>
      </c>
      <c r="I153" s="333" t="s">
        <v>777</v>
      </c>
      <c r="J153" s="333" t="s">
        <v>826</v>
      </c>
      <c r="K153" s="329"/>
    </row>
    <row r="154" s="1" customFormat="1" ht="15" customHeight="1">
      <c r="B154" s="306"/>
      <c r="C154" s="333" t="s">
        <v>780</v>
      </c>
      <c r="D154" s="281"/>
      <c r="E154" s="281"/>
      <c r="F154" s="334" t="s">
        <v>781</v>
      </c>
      <c r="G154" s="281"/>
      <c r="H154" s="333" t="s">
        <v>815</v>
      </c>
      <c r="I154" s="333" t="s">
        <v>777</v>
      </c>
      <c r="J154" s="333">
        <v>50</v>
      </c>
      <c r="K154" s="329"/>
    </row>
    <row r="155" s="1" customFormat="1" ht="15" customHeight="1">
      <c r="B155" s="306"/>
      <c r="C155" s="333" t="s">
        <v>783</v>
      </c>
      <c r="D155" s="281"/>
      <c r="E155" s="281"/>
      <c r="F155" s="334" t="s">
        <v>775</v>
      </c>
      <c r="G155" s="281"/>
      <c r="H155" s="333" t="s">
        <v>815</v>
      </c>
      <c r="I155" s="333" t="s">
        <v>785</v>
      </c>
      <c r="J155" s="333"/>
      <c r="K155" s="329"/>
    </row>
    <row r="156" s="1" customFormat="1" ht="15" customHeight="1">
      <c r="B156" s="306"/>
      <c r="C156" s="333" t="s">
        <v>794</v>
      </c>
      <c r="D156" s="281"/>
      <c r="E156" s="281"/>
      <c r="F156" s="334" t="s">
        <v>781</v>
      </c>
      <c r="G156" s="281"/>
      <c r="H156" s="333" t="s">
        <v>815</v>
      </c>
      <c r="I156" s="333" t="s">
        <v>777</v>
      </c>
      <c r="J156" s="333">
        <v>50</v>
      </c>
      <c r="K156" s="329"/>
    </row>
    <row r="157" s="1" customFormat="1" ht="15" customHeight="1">
      <c r="B157" s="306"/>
      <c r="C157" s="333" t="s">
        <v>802</v>
      </c>
      <c r="D157" s="281"/>
      <c r="E157" s="281"/>
      <c r="F157" s="334" t="s">
        <v>781</v>
      </c>
      <c r="G157" s="281"/>
      <c r="H157" s="333" t="s">
        <v>815</v>
      </c>
      <c r="I157" s="333" t="s">
        <v>777</v>
      </c>
      <c r="J157" s="333">
        <v>50</v>
      </c>
      <c r="K157" s="329"/>
    </row>
    <row r="158" s="1" customFormat="1" ht="15" customHeight="1">
      <c r="B158" s="306"/>
      <c r="C158" s="333" t="s">
        <v>800</v>
      </c>
      <c r="D158" s="281"/>
      <c r="E158" s="281"/>
      <c r="F158" s="334" t="s">
        <v>781</v>
      </c>
      <c r="G158" s="281"/>
      <c r="H158" s="333" t="s">
        <v>815</v>
      </c>
      <c r="I158" s="333" t="s">
        <v>777</v>
      </c>
      <c r="J158" s="333">
        <v>50</v>
      </c>
      <c r="K158" s="329"/>
    </row>
    <row r="159" s="1" customFormat="1" ht="15" customHeight="1">
      <c r="B159" s="306"/>
      <c r="C159" s="333" t="s">
        <v>79</v>
      </c>
      <c r="D159" s="281"/>
      <c r="E159" s="281"/>
      <c r="F159" s="334" t="s">
        <v>775</v>
      </c>
      <c r="G159" s="281"/>
      <c r="H159" s="333" t="s">
        <v>837</v>
      </c>
      <c r="I159" s="333" t="s">
        <v>777</v>
      </c>
      <c r="J159" s="333" t="s">
        <v>838</v>
      </c>
      <c r="K159" s="329"/>
    </row>
    <row r="160" s="1" customFormat="1" ht="15" customHeight="1">
      <c r="B160" s="306"/>
      <c r="C160" s="333" t="s">
        <v>839</v>
      </c>
      <c r="D160" s="281"/>
      <c r="E160" s="281"/>
      <c r="F160" s="334" t="s">
        <v>775</v>
      </c>
      <c r="G160" s="281"/>
      <c r="H160" s="333" t="s">
        <v>840</v>
      </c>
      <c r="I160" s="333" t="s">
        <v>810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841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769</v>
      </c>
      <c r="D166" s="296"/>
      <c r="E166" s="296"/>
      <c r="F166" s="296" t="s">
        <v>770</v>
      </c>
      <c r="G166" s="338"/>
      <c r="H166" s="339" t="s">
        <v>51</v>
      </c>
      <c r="I166" s="339" t="s">
        <v>54</v>
      </c>
      <c r="J166" s="296" t="s">
        <v>771</v>
      </c>
      <c r="K166" s="273"/>
    </row>
    <row r="167" s="1" customFormat="1" ht="17.25" customHeight="1">
      <c r="B167" s="274"/>
      <c r="C167" s="298" t="s">
        <v>772</v>
      </c>
      <c r="D167" s="298"/>
      <c r="E167" s="298"/>
      <c r="F167" s="299" t="s">
        <v>773</v>
      </c>
      <c r="G167" s="340"/>
      <c r="H167" s="341"/>
      <c r="I167" s="341"/>
      <c r="J167" s="298" t="s">
        <v>774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778</v>
      </c>
      <c r="D169" s="281"/>
      <c r="E169" s="281"/>
      <c r="F169" s="304" t="s">
        <v>775</v>
      </c>
      <c r="G169" s="281"/>
      <c r="H169" s="281" t="s">
        <v>815</v>
      </c>
      <c r="I169" s="281" t="s">
        <v>777</v>
      </c>
      <c r="J169" s="281">
        <v>120</v>
      </c>
      <c r="K169" s="329"/>
    </row>
    <row r="170" s="1" customFormat="1" ht="15" customHeight="1">
      <c r="B170" s="306"/>
      <c r="C170" s="281" t="s">
        <v>824</v>
      </c>
      <c r="D170" s="281"/>
      <c r="E170" s="281"/>
      <c r="F170" s="304" t="s">
        <v>775</v>
      </c>
      <c r="G170" s="281"/>
      <c r="H170" s="281" t="s">
        <v>825</v>
      </c>
      <c r="I170" s="281" t="s">
        <v>777</v>
      </c>
      <c r="J170" s="281" t="s">
        <v>826</v>
      </c>
      <c r="K170" s="329"/>
    </row>
    <row r="171" s="1" customFormat="1" ht="15" customHeight="1">
      <c r="B171" s="306"/>
      <c r="C171" s="281" t="s">
        <v>723</v>
      </c>
      <c r="D171" s="281"/>
      <c r="E171" s="281"/>
      <c r="F171" s="304" t="s">
        <v>775</v>
      </c>
      <c r="G171" s="281"/>
      <c r="H171" s="281" t="s">
        <v>842</v>
      </c>
      <c r="I171" s="281" t="s">
        <v>777</v>
      </c>
      <c r="J171" s="281" t="s">
        <v>826</v>
      </c>
      <c r="K171" s="329"/>
    </row>
    <row r="172" s="1" customFormat="1" ht="15" customHeight="1">
      <c r="B172" s="306"/>
      <c r="C172" s="281" t="s">
        <v>780</v>
      </c>
      <c r="D172" s="281"/>
      <c r="E172" s="281"/>
      <c r="F172" s="304" t="s">
        <v>781</v>
      </c>
      <c r="G172" s="281"/>
      <c r="H172" s="281" t="s">
        <v>842</v>
      </c>
      <c r="I172" s="281" t="s">
        <v>777</v>
      </c>
      <c r="J172" s="281">
        <v>50</v>
      </c>
      <c r="K172" s="329"/>
    </row>
    <row r="173" s="1" customFormat="1" ht="15" customHeight="1">
      <c r="B173" s="306"/>
      <c r="C173" s="281" t="s">
        <v>783</v>
      </c>
      <c r="D173" s="281"/>
      <c r="E173" s="281"/>
      <c r="F173" s="304" t="s">
        <v>775</v>
      </c>
      <c r="G173" s="281"/>
      <c r="H173" s="281" t="s">
        <v>842</v>
      </c>
      <c r="I173" s="281" t="s">
        <v>785</v>
      </c>
      <c r="J173" s="281"/>
      <c r="K173" s="329"/>
    </row>
    <row r="174" s="1" customFormat="1" ht="15" customHeight="1">
      <c r="B174" s="306"/>
      <c r="C174" s="281" t="s">
        <v>794</v>
      </c>
      <c r="D174" s="281"/>
      <c r="E174" s="281"/>
      <c r="F174" s="304" t="s">
        <v>781</v>
      </c>
      <c r="G174" s="281"/>
      <c r="H174" s="281" t="s">
        <v>842</v>
      </c>
      <c r="I174" s="281" t="s">
        <v>777</v>
      </c>
      <c r="J174" s="281">
        <v>50</v>
      </c>
      <c r="K174" s="329"/>
    </row>
    <row r="175" s="1" customFormat="1" ht="15" customHeight="1">
      <c r="B175" s="306"/>
      <c r="C175" s="281" t="s">
        <v>802</v>
      </c>
      <c r="D175" s="281"/>
      <c r="E175" s="281"/>
      <c r="F175" s="304" t="s">
        <v>781</v>
      </c>
      <c r="G175" s="281"/>
      <c r="H175" s="281" t="s">
        <v>842</v>
      </c>
      <c r="I175" s="281" t="s">
        <v>777</v>
      </c>
      <c r="J175" s="281">
        <v>50</v>
      </c>
      <c r="K175" s="329"/>
    </row>
    <row r="176" s="1" customFormat="1" ht="15" customHeight="1">
      <c r="B176" s="306"/>
      <c r="C176" s="281" t="s">
        <v>800</v>
      </c>
      <c r="D176" s="281"/>
      <c r="E176" s="281"/>
      <c r="F176" s="304" t="s">
        <v>781</v>
      </c>
      <c r="G176" s="281"/>
      <c r="H176" s="281" t="s">
        <v>842</v>
      </c>
      <c r="I176" s="281" t="s">
        <v>777</v>
      </c>
      <c r="J176" s="281">
        <v>50</v>
      </c>
      <c r="K176" s="329"/>
    </row>
    <row r="177" s="1" customFormat="1" ht="15" customHeight="1">
      <c r="B177" s="306"/>
      <c r="C177" s="281" t="s">
        <v>100</v>
      </c>
      <c r="D177" s="281"/>
      <c r="E177" s="281"/>
      <c r="F177" s="304" t="s">
        <v>775</v>
      </c>
      <c r="G177" s="281"/>
      <c r="H177" s="281" t="s">
        <v>843</v>
      </c>
      <c r="I177" s="281" t="s">
        <v>844</v>
      </c>
      <c r="J177" s="281"/>
      <c r="K177" s="329"/>
    </row>
    <row r="178" s="1" customFormat="1" ht="15" customHeight="1">
      <c r="B178" s="306"/>
      <c r="C178" s="281" t="s">
        <v>54</v>
      </c>
      <c r="D178" s="281"/>
      <c r="E178" s="281"/>
      <c r="F178" s="304" t="s">
        <v>775</v>
      </c>
      <c r="G178" s="281"/>
      <c r="H178" s="281" t="s">
        <v>845</v>
      </c>
      <c r="I178" s="281" t="s">
        <v>846</v>
      </c>
      <c r="J178" s="281">
        <v>1</v>
      </c>
      <c r="K178" s="329"/>
    </row>
    <row r="179" s="1" customFormat="1" ht="15" customHeight="1">
      <c r="B179" s="306"/>
      <c r="C179" s="281" t="s">
        <v>50</v>
      </c>
      <c r="D179" s="281"/>
      <c r="E179" s="281"/>
      <c r="F179" s="304" t="s">
        <v>775</v>
      </c>
      <c r="G179" s="281"/>
      <c r="H179" s="281" t="s">
        <v>847</v>
      </c>
      <c r="I179" s="281" t="s">
        <v>777</v>
      </c>
      <c r="J179" s="281">
        <v>20</v>
      </c>
      <c r="K179" s="329"/>
    </row>
    <row r="180" s="1" customFormat="1" ht="15" customHeight="1">
      <c r="B180" s="306"/>
      <c r="C180" s="281" t="s">
        <v>51</v>
      </c>
      <c r="D180" s="281"/>
      <c r="E180" s="281"/>
      <c r="F180" s="304" t="s">
        <v>775</v>
      </c>
      <c r="G180" s="281"/>
      <c r="H180" s="281" t="s">
        <v>848</v>
      </c>
      <c r="I180" s="281" t="s">
        <v>777</v>
      </c>
      <c r="J180" s="281">
        <v>255</v>
      </c>
      <c r="K180" s="329"/>
    </row>
    <row r="181" s="1" customFormat="1" ht="15" customHeight="1">
      <c r="B181" s="306"/>
      <c r="C181" s="281" t="s">
        <v>101</v>
      </c>
      <c r="D181" s="281"/>
      <c r="E181" s="281"/>
      <c r="F181" s="304" t="s">
        <v>775</v>
      </c>
      <c r="G181" s="281"/>
      <c r="H181" s="281" t="s">
        <v>739</v>
      </c>
      <c r="I181" s="281" t="s">
        <v>777</v>
      </c>
      <c r="J181" s="281">
        <v>10</v>
      </c>
      <c r="K181" s="329"/>
    </row>
    <row r="182" s="1" customFormat="1" ht="15" customHeight="1">
      <c r="B182" s="306"/>
      <c r="C182" s="281" t="s">
        <v>102</v>
      </c>
      <c r="D182" s="281"/>
      <c r="E182" s="281"/>
      <c r="F182" s="304" t="s">
        <v>775</v>
      </c>
      <c r="G182" s="281"/>
      <c r="H182" s="281" t="s">
        <v>849</v>
      </c>
      <c r="I182" s="281" t="s">
        <v>810</v>
      </c>
      <c r="J182" s="281"/>
      <c r="K182" s="329"/>
    </row>
    <row r="183" s="1" customFormat="1" ht="15" customHeight="1">
      <c r="B183" s="306"/>
      <c r="C183" s="281" t="s">
        <v>850</v>
      </c>
      <c r="D183" s="281"/>
      <c r="E183" s="281"/>
      <c r="F183" s="304" t="s">
        <v>775</v>
      </c>
      <c r="G183" s="281"/>
      <c r="H183" s="281" t="s">
        <v>851</v>
      </c>
      <c r="I183" s="281" t="s">
        <v>810</v>
      </c>
      <c r="J183" s="281"/>
      <c r="K183" s="329"/>
    </row>
    <row r="184" s="1" customFormat="1" ht="15" customHeight="1">
      <c r="B184" s="306"/>
      <c r="C184" s="281" t="s">
        <v>839</v>
      </c>
      <c r="D184" s="281"/>
      <c r="E184" s="281"/>
      <c r="F184" s="304" t="s">
        <v>775</v>
      </c>
      <c r="G184" s="281"/>
      <c r="H184" s="281" t="s">
        <v>852</v>
      </c>
      <c r="I184" s="281" t="s">
        <v>810</v>
      </c>
      <c r="J184" s="281"/>
      <c r="K184" s="329"/>
    </row>
    <row r="185" s="1" customFormat="1" ht="15" customHeight="1">
      <c r="B185" s="306"/>
      <c r="C185" s="281" t="s">
        <v>104</v>
      </c>
      <c r="D185" s="281"/>
      <c r="E185" s="281"/>
      <c r="F185" s="304" t="s">
        <v>781</v>
      </c>
      <c r="G185" s="281"/>
      <c r="H185" s="281" t="s">
        <v>853</v>
      </c>
      <c r="I185" s="281" t="s">
        <v>777</v>
      </c>
      <c r="J185" s="281">
        <v>50</v>
      </c>
      <c r="K185" s="329"/>
    </row>
    <row r="186" s="1" customFormat="1" ht="15" customHeight="1">
      <c r="B186" s="306"/>
      <c r="C186" s="281" t="s">
        <v>854</v>
      </c>
      <c r="D186" s="281"/>
      <c r="E186" s="281"/>
      <c r="F186" s="304" t="s">
        <v>781</v>
      </c>
      <c r="G186" s="281"/>
      <c r="H186" s="281" t="s">
        <v>855</v>
      </c>
      <c r="I186" s="281" t="s">
        <v>856</v>
      </c>
      <c r="J186" s="281"/>
      <c r="K186" s="329"/>
    </row>
    <row r="187" s="1" customFormat="1" ht="15" customHeight="1">
      <c r="B187" s="306"/>
      <c r="C187" s="281" t="s">
        <v>857</v>
      </c>
      <c r="D187" s="281"/>
      <c r="E187" s="281"/>
      <c r="F187" s="304" t="s">
        <v>781</v>
      </c>
      <c r="G187" s="281"/>
      <c r="H187" s="281" t="s">
        <v>858</v>
      </c>
      <c r="I187" s="281" t="s">
        <v>856</v>
      </c>
      <c r="J187" s="281"/>
      <c r="K187" s="329"/>
    </row>
    <row r="188" s="1" customFormat="1" ht="15" customHeight="1">
      <c r="B188" s="306"/>
      <c r="C188" s="281" t="s">
        <v>859</v>
      </c>
      <c r="D188" s="281"/>
      <c r="E188" s="281"/>
      <c r="F188" s="304" t="s">
        <v>781</v>
      </c>
      <c r="G188" s="281"/>
      <c r="H188" s="281" t="s">
        <v>860</v>
      </c>
      <c r="I188" s="281" t="s">
        <v>856</v>
      </c>
      <c r="J188" s="281"/>
      <c r="K188" s="329"/>
    </row>
    <row r="189" s="1" customFormat="1" ht="15" customHeight="1">
      <c r="B189" s="306"/>
      <c r="C189" s="342" t="s">
        <v>861</v>
      </c>
      <c r="D189" s="281"/>
      <c r="E189" s="281"/>
      <c r="F189" s="304" t="s">
        <v>781</v>
      </c>
      <c r="G189" s="281"/>
      <c r="H189" s="281" t="s">
        <v>862</v>
      </c>
      <c r="I189" s="281" t="s">
        <v>863</v>
      </c>
      <c r="J189" s="343" t="s">
        <v>864</v>
      </c>
      <c r="K189" s="329"/>
    </row>
    <row r="190" s="1" customFormat="1" ht="15" customHeight="1">
      <c r="B190" s="306"/>
      <c r="C190" s="342" t="s">
        <v>39</v>
      </c>
      <c r="D190" s="281"/>
      <c r="E190" s="281"/>
      <c r="F190" s="304" t="s">
        <v>775</v>
      </c>
      <c r="G190" s="281"/>
      <c r="H190" s="278" t="s">
        <v>865</v>
      </c>
      <c r="I190" s="281" t="s">
        <v>866</v>
      </c>
      <c r="J190" s="281"/>
      <c r="K190" s="329"/>
    </row>
    <row r="191" s="1" customFormat="1" ht="15" customHeight="1">
      <c r="B191" s="306"/>
      <c r="C191" s="342" t="s">
        <v>867</v>
      </c>
      <c r="D191" s="281"/>
      <c r="E191" s="281"/>
      <c r="F191" s="304" t="s">
        <v>775</v>
      </c>
      <c r="G191" s="281"/>
      <c r="H191" s="281" t="s">
        <v>868</v>
      </c>
      <c r="I191" s="281" t="s">
        <v>810</v>
      </c>
      <c r="J191" s="281"/>
      <c r="K191" s="329"/>
    </row>
    <row r="192" s="1" customFormat="1" ht="15" customHeight="1">
      <c r="B192" s="306"/>
      <c r="C192" s="342" t="s">
        <v>869</v>
      </c>
      <c r="D192" s="281"/>
      <c r="E192" s="281"/>
      <c r="F192" s="304" t="s">
        <v>775</v>
      </c>
      <c r="G192" s="281"/>
      <c r="H192" s="281" t="s">
        <v>870</v>
      </c>
      <c r="I192" s="281" t="s">
        <v>810</v>
      </c>
      <c r="J192" s="281"/>
      <c r="K192" s="329"/>
    </row>
    <row r="193" s="1" customFormat="1" ht="15" customHeight="1">
      <c r="B193" s="306"/>
      <c r="C193" s="342" t="s">
        <v>871</v>
      </c>
      <c r="D193" s="281"/>
      <c r="E193" s="281"/>
      <c r="F193" s="304" t="s">
        <v>781</v>
      </c>
      <c r="G193" s="281"/>
      <c r="H193" s="281" t="s">
        <v>872</v>
      </c>
      <c r="I193" s="281" t="s">
        <v>810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873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874</v>
      </c>
      <c r="D200" s="345"/>
      <c r="E200" s="345"/>
      <c r="F200" s="345" t="s">
        <v>875</v>
      </c>
      <c r="G200" s="346"/>
      <c r="H200" s="345" t="s">
        <v>876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866</v>
      </c>
      <c r="D202" s="281"/>
      <c r="E202" s="281"/>
      <c r="F202" s="304" t="s">
        <v>40</v>
      </c>
      <c r="G202" s="281"/>
      <c r="H202" s="281" t="s">
        <v>877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41</v>
      </c>
      <c r="G203" s="281"/>
      <c r="H203" s="281" t="s">
        <v>878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44</v>
      </c>
      <c r="G204" s="281"/>
      <c r="H204" s="281" t="s">
        <v>879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42</v>
      </c>
      <c r="G205" s="281"/>
      <c r="H205" s="281" t="s">
        <v>880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43</v>
      </c>
      <c r="G206" s="281"/>
      <c r="H206" s="281" t="s">
        <v>881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822</v>
      </c>
      <c r="D208" s="281"/>
      <c r="E208" s="281"/>
      <c r="F208" s="304" t="s">
        <v>73</v>
      </c>
      <c r="G208" s="281"/>
      <c r="H208" s="281" t="s">
        <v>882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717</v>
      </c>
      <c r="G209" s="281"/>
      <c r="H209" s="281" t="s">
        <v>718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715</v>
      </c>
      <c r="G210" s="281"/>
      <c r="H210" s="281" t="s">
        <v>883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719</v>
      </c>
      <c r="G211" s="342"/>
      <c r="H211" s="333" t="s">
        <v>720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721</v>
      </c>
      <c r="G212" s="342"/>
      <c r="H212" s="333" t="s">
        <v>884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846</v>
      </c>
      <c r="D214" s="281"/>
      <c r="E214" s="281"/>
      <c r="F214" s="304">
        <v>1</v>
      </c>
      <c r="G214" s="342"/>
      <c r="H214" s="333" t="s">
        <v>885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886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887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888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2023-12-05T13:36:54Z</dcterms:created>
  <dcterms:modified xsi:type="dcterms:W3CDTF">2023-12-05T13:36:55Z</dcterms:modified>
</cp:coreProperties>
</file>